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M:\DatosDepartamento\PROYECTOS\15125 Plan MOVES FLOTAS-2ª convocatoria\Comunicacion\Documentos Sede\"/>
    </mc:Choice>
  </mc:AlternateContent>
  <xr:revisionPtr revIDLastSave="0" documentId="13_ncr:1_{C91C4516-6E7E-412A-AB02-A7CE92442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" sheetId="3" r:id="rId1"/>
    <sheet name="Ayuda para Act.1" sheetId="1" r:id="rId2"/>
    <sheet name="Ahorro Energ y CO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C21" i="2"/>
  <c r="C20" i="2"/>
  <c r="C19" i="2"/>
  <c r="C18" i="2"/>
  <c r="C17" i="2"/>
  <c r="D22" i="2"/>
  <c r="D21" i="2"/>
  <c r="D20" i="2"/>
  <c r="D19" i="2"/>
  <c r="D18" i="2"/>
  <c r="D17" i="2"/>
  <c r="B15" i="3"/>
  <c r="F14" i="2"/>
  <c r="S10" i="1" l="1"/>
  <c r="S11" i="1"/>
  <c r="S12" i="1"/>
  <c r="S13" i="1"/>
  <c r="S14" i="1"/>
  <c r="S15" i="1"/>
  <c r="S16" i="1"/>
  <c r="S9" i="1"/>
  <c r="S17" i="1" l="1"/>
  <c r="D23" i="2" l="1"/>
  <c r="E14" i="2"/>
  <c r="D27" i="2" l="1"/>
  <c r="D30" i="2" s="1"/>
  <c r="B22" i="2"/>
  <c r="B21" i="2"/>
  <c r="B20" i="2"/>
  <c r="B19" i="2"/>
  <c r="B18" i="2"/>
  <c r="B17" i="2"/>
  <c r="T10" i="1" l="1"/>
  <c r="T11" i="1" l="1"/>
  <c r="T12" i="1"/>
  <c r="T13" i="1"/>
  <c r="T14" i="1"/>
  <c r="T15" i="1"/>
  <c r="T16" i="1"/>
  <c r="T9" i="1"/>
  <c r="C23" i="2" l="1"/>
  <c r="T17" i="1"/>
  <c r="C27" i="2" l="1"/>
  <c r="C30" i="2" s="1"/>
</calcChain>
</file>

<file path=xl/sharedStrings.xml><?xml version="1.0" encoding="utf-8"?>
<sst xmlns="http://schemas.openxmlformats.org/spreadsheetml/2006/main" count="98" uniqueCount="59">
  <si>
    <t>-</t>
  </si>
  <si>
    <t>Mayor o igual de 90</t>
  </si>
  <si>
    <t xml:space="preserve">Mayor o igual 70. </t>
  </si>
  <si>
    <t>Mayor o igual 60.</t>
  </si>
  <si>
    <t xml:space="preserve">L1e, L2e </t>
  </si>
  <si>
    <t xml:space="preserve">L3e, L4e, L5e,
con P ≥ 3kW </t>
  </si>
  <si>
    <t>M1</t>
  </si>
  <si>
    <t>N1</t>
  </si>
  <si>
    <t>L6e</t>
  </si>
  <si>
    <t>L7e</t>
  </si>
  <si>
    <t>Motorización</t>
  </si>
  <si>
    <t>Categoría</t>
  </si>
  <si>
    <t>Autonomía en modo de
funcionamiento eléctrico
(km)</t>
  </si>
  <si>
    <t>Sin achatarramiento</t>
  </si>
  <si>
    <t>PYME</t>
  </si>
  <si>
    <t>Gran Empresa</t>
  </si>
  <si>
    <t>Pila combustible (FCV, FCHV)</t>
  </si>
  <si>
    <t>Mayor o igual de 30 y
menor de 90.</t>
  </si>
  <si>
    <t>Mayor o igual de 30.</t>
  </si>
  <si>
    <t>PHEV, EREV, BEV,
Pila de combustible</t>
  </si>
  <si>
    <t>Con achatarramiento</t>
  </si>
  <si>
    <r>
      <t xml:space="preserve">45.000 (53.000 para
vehículos BEV de 8
o 9 plazas) </t>
    </r>
    <r>
      <rPr>
        <sz val="11"/>
        <color rgb="FFFF0000"/>
        <rFont val="Calibri"/>
        <family val="2"/>
        <scheme val="minor"/>
      </rPr>
      <t>[EREV, BEV]</t>
    </r>
  </si>
  <si>
    <r>
      <t xml:space="preserve">45.000 (53.000 para
vehículos BEV de 8
o 9 plazas) </t>
    </r>
    <r>
      <rPr>
        <sz val="11"/>
        <color rgb="FFFF0000"/>
        <rFont val="Calibri"/>
        <family val="2"/>
        <scheme val="minor"/>
      </rPr>
      <t>[PHEV]</t>
    </r>
  </si>
  <si>
    <t>Tipología vehículos</t>
  </si>
  <si>
    <t>Reducción emisiones (Tank to Wheel) (KgCO2/100km-vehículo)</t>
  </si>
  <si>
    <t>Ahorro de energía (kWh/100km-vehículo)</t>
  </si>
  <si>
    <t>Nº vehículos adquiridos</t>
  </si>
  <si>
    <t>Estimación km/año</t>
  </si>
  <si>
    <t>M1 BEV</t>
  </si>
  <si>
    <t>N1 BEV</t>
  </si>
  <si>
    <t>M1 o N1 PHEV</t>
  </si>
  <si>
    <t>M1 o N1 FCEV</t>
  </si>
  <si>
    <t>L3 a L7 BEV</t>
  </si>
  <si>
    <t>L1 y L2 BEV</t>
  </si>
  <si>
    <t>Ahorro energético (tep/año)</t>
  </si>
  <si>
    <t>Reducción emisiones CO2 (tCO2/año)</t>
  </si>
  <si>
    <t>Ahorro total</t>
  </si>
  <si>
    <t>Ahorro Act. 1</t>
  </si>
  <si>
    <t>Ahorro Act. 3</t>
  </si>
  <si>
    <t>Ahorro Act. 1+3</t>
  </si>
  <si>
    <t>Ahorro por Actuación 3(kWh)</t>
  </si>
  <si>
    <t>PHEV, EREV, BEV</t>
  </si>
  <si>
    <t>45.000 (53.000 para
vehículos BEV de 8
o 9 plazas)</t>
  </si>
  <si>
    <t>SUMA</t>
  </si>
  <si>
    <t>Límite precio venta
vehículo (euros) antes
de IVA o IGC</t>
  </si>
  <si>
    <t>AYUDA (€)</t>
  </si>
  <si>
    <t>TOTALES:</t>
  </si>
  <si>
    <t>Nº DE VEHÍCULOS</t>
  </si>
  <si>
    <t>Información acerca del uso de esta calculadora:</t>
  </si>
  <si>
    <t>- Para obtener los resultados se debe introducir el número de vehículos en función de la motorización, categoría, tamaño de empresa y la existencia o no de achatarramiento.</t>
  </si>
  <si>
    <t>- Solamente se deben rellenar la/s celda/s que estén rellenas con el del siguiente color azul:</t>
  </si>
  <si>
    <t>- La hoja "Ayuda para Act.1" proprociona la intensidad de la ayuda debida a la adquisición vehículos. El cálculo se basa en la tabla del Anexo III, de la Orden TED/1427/2021, de 17 de diciembre, por la que se aprueban las bases reguladoras del programa de incentivos a proyectos de electrificación de flotas de vehículos ligeros (Programa MOVES FLOTAS).</t>
  </si>
  <si>
    <t>Versión 2.0</t>
  </si>
  <si>
    <t>- La hoja "Ahorro Energía y CO2" proporciona resultados sobre el Ahorro energético (tep/año) y la Reducción emisiones CO2  (tCO2/año). El cálculo se basa en los datos proporcionados en el apartado 4 de la Memoria descriptiva.</t>
  </si>
  <si>
    <t>- Para obtener los resultados se debe introducir el número de vehículos adquiridos en función de la motorización y la tecnología, así como el nº de kilómetros anuales estimados.</t>
  </si>
  <si>
    <t>- Los resultados se obtienen en las celdas que estén rellenas con el del siguiente color naranja:</t>
  </si>
  <si>
    <t>-----------------------------------------------------------------------------------------------------------------------------------------------------</t>
  </si>
  <si>
    <t>- Solamente se deben rellenar las celdas que estén rellenas con el del siguiente color azul:</t>
  </si>
  <si>
    <t>10% Ahorro por Actuación 3 respecto Actuación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</si>
</sst>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center" vertical="center" wrapText="1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5" fontId="0" fillId="0" borderId="1" xfId="1" applyNumberFormat="1" applyFont="1" applyBorder="1" applyAlignment="1" applyProtection="1">
      <alignment horizontal="center" vertical="center"/>
      <protection hidden="1"/>
    </xf>
    <xf numFmtId="1" fontId="0" fillId="3" borderId="2" xfId="1" applyNumberFormat="1" applyFont="1" applyFill="1" applyBorder="1" applyAlignment="1" applyProtection="1">
      <alignment horizontal="center" vertical="center"/>
      <protection hidden="1"/>
    </xf>
    <xf numFmtId="165" fontId="0" fillId="3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64" fontId="0" fillId="0" borderId="1" xfId="1" applyNumberFormat="1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6" fillId="2" borderId="7" xfId="0" applyFont="1" applyFill="1" applyBorder="1" applyAlignment="1" applyProtection="1">
      <alignment horizontal="right" vertical="center"/>
      <protection hidden="1"/>
    </xf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165" fontId="3" fillId="2" borderId="1" xfId="1" applyNumberFormat="1" applyFont="1" applyFill="1" applyBorder="1" applyAlignment="1" applyProtection="1">
      <alignment horizontal="center" vertical="center"/>
      <protection hidden="1"/>
    </xf>
    <xf numFmtId="1" fontId="0" fillId="4" borderId="1" xfId="1" applyNumberFormat="1" applyFont="1" applyFill="1" applyBorder="1" applyAlignment="1" applyProtection="1">
      <alignment horizontal="center" vertical="center"/>
      <protection locked="0" hidden="1"/>
    </xf>
    <xf numFmtId="1" fontId="0" fillId="4" borderId="2" xfId="1" applyNumberFormat="1" applyFont="1" applyFill="1" applyBorder="1" applyAlignment="1" applyProtection="1">
      <alignment horizontal="center" vertical="center"/>
      <protection locked="0" hidden="1"/>
    </xf>
    <xf numFmtId="0" fontId="7" fillId="6" borderId="0" xfId="0" applyFont="1" applyFill="1" applyAlignment="1" applyProtection="1">
      <alignment horizontal="left" vertical="center"/>
      <protection hidden="1"/>
    </xf>
    <xf numFmtId="0" fontId="0" fillId="6" borderId="0" xfId="0" quotePrefix="1" applyFill="1" applyAlignment="1" applyProtection="1">
      <alignment horizontal="left" vertical="top" wrapText="1"/>
      <protection hidden="1"/>
    </xf>
    <xf numFmtId="0" fontId="0" fillId="6" borderId="0" xfId="0" quotePrefix="1" applyFill="1" applyAlignment="1" applyProtection="1">
      <alignment horizontal="left" vertical="center"/>
      <protection hidden="1"/>
    </xf>
    <xf numFmtId="0" fontId="0" fillId="4" borderId="1" xfId="0" quotePrefix="1" applyFill="1" applyBorder="1" applyAlignment="1" applyProtection="1">
      <alignment vertical="center" wrapText="1"/>
      <protection hidden="1"/>
    </xf>
    <xf numFmtId="0" fontId="0" fillId="6" borderId="0" xfId="0" quotePrefix="1" applyFill="1" applyAlignment="1" applyProtection="1">
      <alignment vertical="center" wrapText="1"/>
      <protection hidden="1"/>
    </xf>
    <xf numFmtId="0" fontId="0" fillId="6" borderId="0" xfId="0" quotePrefix="1" applyFill="1" applyAlignment="1" applyProtection="1">
      <alignment horizontal="left" vertical="center" wrapText="1"/>
      <protection hidden="1"/>
    </xf>
    <xf numFmtId="0" fontId="0" fillId="6" borderId="0" xfId="0" quotePrefix="1" applyFill="1" applyAlignment="1" applyProtection="1">
      <alignment horizontal="left" vertical="center"/>
      <protection hidden="1"/>
    </xf>
    <xf numFmtId="0" fontId="0" fillId="6" borderId="0" xfId="0" quotePrefix="1" applyFill="1" applyAlignment="1" applyProtection="1">
      <alignment vertical="top" wrapText="1"/>
      <protection hidden="1"/>
    </xf>
    <xf numFmtId="0" fontId="0" fillId="5" borderId="1" xfId="0" quotePrefix="1" applyFill="1" applyBorder="1" applyAlignment="1" applyProtection="1">
      <alignment vertical="center" wrapText="1"/>
      <protection hidden="1"/>
    </xf>
    <xf numFmtId="0" fontId="3" fillId="6" borderId="0" xfId="0" applyFont="1" applyFill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4" fontId="3" fillId="5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0" fillId="6" borderId="0" xfId="0" applyFill="1" applyAlignment="1" applyProtection="1">
      <alignment vertical="center"/>
      <protection hidden="1"/>
    </xf>
    <xf numFmtId="1" fontId="4" fillId="4" borderId="1" xfId="0" applyNumberFormat="1" applyFont="1" applyFill="1" applyBorder="1" applyAlignment="1" applyProtection="1">
      <alignment horizontal="center" vertical="center"/>
      <protection locked="0" hidden="1"/>
    </xf>
    <xf numFmtId="3" fontId="0" fillId="4" borderId="1" xfId="0" applyNumberFormat="1" applyFill="1" applyBorder="1" applyAlignment="1" applyProtection="1">
      <alignment horizontal="center" vertical="center"/>
      <protection locked="0"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9</xdr:col>
      <xdr:colOff>681990</xdr:colOff>
      <xdr:row>2</xdr:row>
      <xdr:rowOff>115570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3884C97-2EF2-4B4E-A826-E2EDB5CAB958}"/>
            </a:ext>
          </a:extLst>
        </xdr:cNvPr>
        <xdr:cNvGrpSpPr/>
      </xdr:nvGrpSpPr>
      <xdr:grpSpPr>
        <a:xfrm>
          <a:off x="28575" y="28575"/>
          <a:ext cx="7564755" cy="452755"/>
          <a:chOff x="0" y="0"/>
          <a:chExt cx="7235190" cy="467995"/>
        </a:xfrm>
      </xdr:grpSpPr>
      <xdr:pic>
        <xdr:nvPicPr>
          <xdr:cNvPr id="9" name="Imagen 8" descr="Imagen que contiene Forma&#10;&#10;Descripción generada automáticamente">
            <a:extLst>
              <a:ext uri="{FF2B5EF4-FFF2-40B4-BE49-F238E27FC236}">
                <a16:creationId xmlns:a16="http://schemas.microsoft.com/office/drawing/2014/main" id="{5D71FD37-EC0B-EEFA-6591-0F6C5E4A3D4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3601"/>
          <a:stretch/>
        </xdr:blipFill>
        <xdr:spPr bwMode="auto">
          <a:xfrm>
            <a:off x="0" y="0"/>
            <a:ext cx="3198495" cy="4679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 descr="Forma&#10;&#10;Descripción generada automáticamente con confianza baja">
            <a:extLst>
              <a:ext uri="{FF2B5EF4-FFF2-40B4-BE49-F238E27FC236}">
                <a16:creationId xmlns:a16="http://schemas.microsoft.com/office/drawing/2014/main" id="{845FFD68-DBBD-D14D-4F64-ACD0658E68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550" y="0"/>
            <a:ext cx="3596640" cy="4679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8</xdr:col>
      <xdr:colOff>281940</xdr:colOff>
      <xdr:row>2</xdr:row>
      <xdr:rowOff>115570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A65CF3C0-EF8D-4939-9FAE-7D70EC714433}"/>
            </a:ext>
          </a:extLst>
        </xdr:cNvPr>
        <xdr:cNvGrpSpPr/>
      </xdr:nvGrpSpPr>
      <xdr:grpSpPr>
        <a:xfrm>
          <a:off x="28575" y="28575"/>
          <a:ext cx="7425690" cy="448945"/>
          <a:chOff x="0" y="0"/>
          <a:chExt cx="7235190" cy="467995"/>
        </a:xfrm>
      </xdr:grpSpPr>
      <xdr:pic>
        <xdr:nvPicPr>
          <xdr:cNvPr id="7" name="Imagen 6" descr="Imagen que contiene Forma&#10;&#10;Descripción generada automáticamente">
            <a:extLst>
              <a:ext uri="{FF2B5EF4-FFF2-40B4-BE49-F238E27FC236}">
                <a16:creationId xmlns:a16="http://schemas.microsoft.com/office/drawing/2014/main" id="{1FCFD6E2-0EE3-F85B-15E8-CE7C1915027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3601"/>
          <a:stretch/>
        </xdr:blipFill>
        <xdr:spPr bwMode="auto">
          <a:xfrm>
            <a:off x="0" y="0"/>
            <a:ext cx="3198495" cy="4679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Imagen 7" descr="Forma&#10;&#10;Descripción generada automáticamente con confianza baja">
            <a:extLst>
              <a:ext uri="{FF2B5EF4-FFF2-40B4-BE49-F238E27FC236}">
                <a16:creationId xmlns:a16="http://schemas.microsoft.com/office/drawing/2014/main" id="{ED32D102-4E58-7743-485F-80A8F7CEBC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550" y="0"/>
            <a:ext cx="3596640" cy="4679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691515</xdr:colOff>
      <xdr:row>2</xdr:row>
      <xdr:rowOff>115570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F1A3B57E-EBF1-4084-BC3A-80BE50FA3134}"/>
            </a:ext>
          </a:extLst>
        </xdr:cNvPr>
        <xdr:cNvGrpSpPr/>
      </xdr:nvGrpSpPr>
      <xdr:grpSpPr>
        <a:xfrm>
          <a:off x="28575" y="28575"/>
          <a:ext cx="7421880" cy="452755"/>
          <a:chOff x="0" y="0"/>
          <a:chExt cx="7235190" cy="467995"/>
        </a:xfrm>
      </xdr:grpSpPr>
      <xdr:pic>
        <xdr:nvPicPr>
          <xdr:cNvPr id="10" name="Imagen 9" descr="Imagen que contiene Forma&#10;&#10;Descripción generada automáticamente">
            <a:extLst>
              <a:ext uri="{FF2B5EF4-FFF2-40B4-BE49-F238E27FC236}">
                <a16:creationId xmlns:a16="http://schemas.microsoft.com/office/drawing/2014/main" id="{EAB55242-9BA7-7F80-37F6-E59469415A7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3601"/>
          <a:stretch/>
        </xdr:blipFill>
        <xdr:spPr bwMode="auto">
          <a:xfrm>
            <a:off x="0" y="0"/>
            <a:ext cx="3198495" cy="4679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 descr="Forma&#10;&#10;Descripción generada automáticamente con confianza baja">
            <a:extLst>
              <a:ext uri="{FF2B5EF4-FFF2-40B4-BE49-F238E27FC236}">
                <a16:creationId xmlns:a16="http://schemas.microsoft.com/office/drawing/2014/main" id="{2648AB79-2B2A-A1C9-D441-29E5FE4503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38550" y="0"/>
            <a:ext cx="3596640" cy="4679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0A2A-6F0B-4696-B95F-6454C116A70A}">
  <dimension ref="B4:J18"/>
  <sheetViews>
    <sheetView tabSelected="1" workbookViewId="0"/>
  </sheetViews>
  <sheetFormatPr baseColWidth="10" defaultColWidth="11.44140625" defaultRowHeight="14.4" x14ac:dyDescent="0.3"/>
  <cols>
    <col min="1" max="1" width="3.6640625" style="2" customWidth="1"/>
    <col min="2" max="7" width="11.44140625" style="2"/>
    <col min="8" max="8" width="17" style="2" customWidth="1"/>
    <col min="9" max="16384" width="11.44140625" style="2"/>
  </cols>
  <sheetData>
    <row r="4" spans="2:10" x14ac:dyDescent="0.3">
      <c r="B4" s="2" t="s">
        <v>52</v>
      </c>
    </row>
    <row r="6" spans="2:10" x14ac:dyDescent="0.3">
      <c r="B6" s="30" t="s">
        <v>48</v>
      </c>
    </row>
    <row r="7" spans="2:10" ht="46.5" customHeight="1" x14ac:dyDescent="0.3">
      <c r="B7" s="31" t="s">
        <v>51</v>
      </c>
      <c r="C7" s="31"/>
      <c r="D7" s="31"/>
      <c r="E7" s="31"/>
      <c r="F7" s="31"/>
      <c r="G7" s="31"/>
      <c r="H7" s="31"/>
      <c r="I7" s="31"/>
      <c r="J7" s="31"/>
    </row>
    <row r="8" spans="2:10" ht="31.5" customHeight="1" x14ac:dyDescent="0.3">
      <c r="B8" s="31" t="s">
        <v>49</v>
      </c>
      <c r="C8" s="31"/>
      <c r="D8" s="31"/>
      <c r="E8" s="31"/>
      <c r="F8" s="31"/>
      <c r="G8" s="31"/>
      <c r="H8" s="31"/>
      <c r="I8" s="31"/>
      <c r="J8" s="31"/>
    </row>
    <row r="9" spans="2:10" ht="15" customHeight="1" x14ac:dyDescent="0.3">
      <c r="B9" s="32" t="s">
        <v>50</v>
      </c>
      <c r="C9" s="32"/>
      <c r="D9" s="32"/>
      <c r="E9" s="32"/>
      <c r="F9" s="32"/>
      <c r="G9" s="32"/>
      <c r="H9" s="32"/>
      <c r="I9" s="33"/>
      <c r="J9" s="34"/>
    </row>
    <row r="10" spans="2:10" x14ac:dyDescent="0.3">
      <c r="B10" s="32" t="s">
        <v>56</v>
      </c>
      <c r="C10" s="32"/>
      <c r="D10" s="32"/>
      <c r="E10" s="32"/>
      <c r="F10" s="32"/>
      <c r="G10" s="32"/>
      <c r="H10" s="32"/>
      <c r="I10" s="32"/>
      <c r="J10" s="32"/>
    </row>
    <row r="11" spans="2:10" ht="33.75" customHeight="1" x14ac:dyDescent="0.3">
      <c r="B11" s="35" t="s">
        <v>53</v>
      </c>
      <c r="C11" s="35"/>
      <c r="D11" s="35"/>
      <c r="E11" s="35"/>
      <c r="F11" s="35"/>
      <c r="G11" s="35"/>
      <c r="H11" s="35"/>
      <c r="I11" s="35"/>
      <c r="J11" s="35"/>
    </row>
    <row r="12" spans="2:10" ht="33" customHeight="1" x14ac:dyDescent="0.3">
      <c r="B12" s="31" t="s">
        <v>54</v>
      </c>
      <c r="C12" s="31"/>
      <c r="D12" s="31"/>
      <c r="E12" s="31"/>
      <c r="F12" s="31"/>
      <c r="G12" s="31"/>
      <c r="H12" s="31"/>
      <c r="I12" s="31"/>
      <c r="J12" s="31"/>
    </row>
    <row r="13" spans="2:10" x14ac:dyDescent="0.3">
      <c r="B13" s="32" t="s">
        <v>57</v>
      </c>
      <c r="C13" s="32"/>
      <c r="D13" s="32"/>
      <c r="E13" s="32"/>
      <c r="F13" s="32"/>
      <c r="G13" s="32"/>
      <c r="H13" s="32"/>
      <c r="I13" s="33"/>
      <c r="J13" s="34"/>
    </row>
    <row r="14" spans="2:10" x14ac:dyDescent="0.3">
      <c r="B14" s="36" t="s">
        <v>55</v>
      </c>
      <c r="C14" s="37"/>
      <c r="D14" s="37"/>
      <c r="E14" s="37"/>
      <c r="F14" s="37"/>
      <c r="G14" s="37"/>
      <c r="H14" s="37"/>
      <c r="I14" s="38"/>
      <c r="J14" s="37"/>
    </row>
    <row r="15" spans="2:10" x14ac:dyDescent="0.3">
      <c r="B15" s="32" t="str">
        <f>B10</f>
        <v>-----------------------------------------------------------------------------------------------------------------------------------------------------</v>
      </c>
      <c r="C15" s="32"/>
      <c r="D15" s="32"/>
      <c r="E15" s="32"/>
      <c r="F15" s="32"/>
      <c r="G15" s="32"/>
      <c r="H15" s="32"/>
      <c r="I15" s="32"/>
      <c r="J15" s="32"/>
    </row>
    <row r="16" spans="2:10" x14ac:dyDescent="0.3">
      <c r="C16" s="31"/>
      <c r="D16" s="31"/>
      <c r="E16" s="31"/>
      <c r="F16" s="31"/>
      <c r="G16" s="31"/>
      <c r="H16" s="31"/>
      <c r="I16" s="31"/>
      <c r="J16" s="31"/>
    </row>
    <row r="17" spans="3:10" x14ac:dyDescent="0.3">
      <c r="C17" s="31"/>
      <c r="D17" s="31"/>
      <c r="E17" s="31"/>
      <c r="F17" s="31"/>
      <c r="G17" s="31"/>
      <c r="H17" s="31"/>
      <c r="I17" s="31"/>
      <c r="J17" s="31"/>
    </row>
    <row r="18" spans="3:10" x14ac:dyDescent="0.3">
      <c r="C18" s="31"/>
      <c r="D18" s="31"/>
      <c r="E18" s="31"/>
      <c r="F18" s="31"/>
      <c r="G18" s="31"/>
      <c r="H18" s="31"/>
      <c r="I18" s="31"/>
      <c r="J18" s="31"/>
    </row>
  </sheetData>
  <sheetProtection algorithmName="SHA-512" hashValue="I7OY6GSwS4JCJPXon0mygXlAI96UfQSDpJMIwAPdhRm9YR39lHPHmtAMo4Qc/T7AqyY+F6SUjPhylP5Fp8cMbA==" saltValue="ubuacPqtva/L3cNfgHFRSg==" spinCount="100000" sheet="1" objects="1" scenarios="1"/>
  <mergeCells count="11">
    <mergeCell ref="B7:J7"/>
    <mergeCell ref="B8:J8"/>
    <mergeCell ref="B11:J11"/>
    <mergeCell ref="B12:J12"/>
    <mergeCell ref="B13:H13"/>
    <mergeCell ref="B10:J10"/>
    <mergeCell ref="C17:J17"/>
    <mergeCell ref="C18:J18"/>
    <mergeCell ref="B15:J15"/>
    <mergeCell ref="B9:H9"/>
    <mergeCell ref="C16:J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T17"/>
  <sheetViews>
    <sheetView zoomScale="80" zoomScaleNormal="80" workbookViewId="0"/>
  </sheetViews>
  <sheetFormatPr baseColWidth="10" defaultColWidth="11.44140625" defaultRowHeight="14.4" x14ac:dyDescent="0.3"/>
  <cols>
    <col min="1" max="1" width="3.6640625" style="2" customWidth="1"/>
    <col min="2" max="2" width="19.5546875" style="2" customWidth="1"/>
    <col min="3" max="3" width="11.44140625" style="2"/>
    <col min="4" max="4" width="20.109375" style="2" customWidth="1"/>
    <col min="5" max="5" width="21.109375" style="2" customWidth="1"/>
    <col min="6" max="9" width="9.5546875" style="2" bestFit="1" customWidth="1"/>
    <col min="10" max="10" width="2" style="2" customWidth="1"/>
    <col min="11" max="11" width="19.5546875" style="2" customWidth="1"/>
    <col min="12" max="12" width="11.44140625" style="2"/>
    <col min="13" max="13" width="20.109375" style="2" customWidth="1"/>
    <col min="14" max="14" width="19" style="2" customWidth="1"/>
    <col min="15" max="18" width="8.5546875" style="2" customWidth="1"/>
    <col min="19" max="19" width="7" style="2" customWidth="1"/>
    <col min="20" max="20" width="12.6640625" style="2" customWidth="1"/>
    <col min="21" max="16384" width="11.44140625" style="2"/>
  </cols>
  <sheetData>
    <row r="6" spans="2:20" ht="33.75" customHeight="1" x14ac:dyDescent="0.3">
      <c r="B6" s="1"/>
      <c r="F6" s="3" t="s">
        <v>13</v>
      </c>
      <c r="G6" s="4"/>
      <c r="H6" s="3" t="s">
        <v>20</v>
      </c>
      <c r="I6" s="4"/>
      <c r="O6" s="5" t="s">
        <v>13</v>
      </c>
      <c r="P6" s="5"/>
      <c r="Q6" s="5" t="s">
        <v>20</v>
      </c>
      <c r="R6" s="5"/>
    </row>
    <row r="7" spans="2:20" ht="44.25" customHeight="1" x14ac:dyDescent="0.3">
      <c r="B7" s="6" t="s">
        <v>10</v>
      </c>
      <c r="C7" s="6" t="s">
        <v>11</v>
      </c>
      <c r="D7" s="6" t="s">
        <v>12</v>
      </c>
      <c r="E7" s="6" t="s">
        <v>44</v>
      </c>
      <c r="F7" s="6" t="s">
        <v>14</v>
      </c>
      <c r="G7" s="6" t="s">
        <v>15</v>
      </c>
      <c r="H7" s="6" t="s">
        <v>14</v>
      </c>
      <c r="I7" s="6" t="s">
        <v>15</v>
      </c>
      <c r="K7" s="6" t="s">
        <v>10</v>
      </c>
      <c r="L7" s="6" t="s">
        <v>11</v>
      </c>
      <c r="M7" s="6" t="s">
        <v>12</v>
      </c>
      <c r="N7" s="6" t="s">
        <v>44</v>
      </c>
      <c r="O7" s="7" t="s">
        <v>14</v>
      </c>
      <c r="P7" s="7" t="s">
        <v>15</v>
      </c>
      <c r="Q7" s="7" t="s">
        <v>14</v>
      </c>
      <c r="R7" s="7" t="s">
        <v>15</v>
      </c>
      <c r="S7" s="6" t="s">
        <v>43</v>
      </c>
      <c r="T7" s="6" t="s">
        <v>45</v>
      </c>
    </row>
    <row r="8" spans="2:20" x14ac:dyDescent="0.3">
      <c r="B8" s="8"/>
      <c r="C8" s="8"/>
      <c r="D8" s="8"/>
      <c r="E8" s="8"/>
      <c r="F8" s="8"/>
      <c r="G8" s="8"/>
      <c r="H8" s="8"/>
      <c r="I8" s="8"/>
      <c r="K8" s="8"/>
      <c r="L8" s="8"/>
      <c r="M8" s="8"/>
      <c r="N8" s="8"/>
      <c r="O8" s="9" t="s">
        <v>47</v>
      </c>
      <c r="P8" s="10"/>
      <c r="Q8" s="10"/>
      <c r="R8" s="11"/>
      <c r="S8" s="8"/>
      <c r="T8" s="8"/>
    </row>
    <row r="9" spans="2:20" ht="28.8" x14ac:dyDescent="0.3">
      <c r="B9" s="12" t="s">
        <v>16</v>
      </c>
      <c r="C9" s="13" t="s">
        <v>6</v>
      </c>
      <c r="D9" s="14" t="s">
        <v>0</v>
      </c>
      <c r="E9" s="14" t="s">
        <v>0</v>
      </c>
      <c r="F9" s="15">
        <v>2900</v>
      </c>
      <c r="G9" s="15">
        <v>2200</v>
      </c>
      <c r="H9" s="15">
        <v>4000</v>
      </c>
      <c r="I9" s="15">
        <v>3000</v>
      </c>
      <c r="K9" s="12" t="s">
        <v>16</v>
      </c>
      <c r="L9" s="13" t="s">
        <v>6</v>
      </c>
      <c r="M9" s="14" t="s">
        <v>0</v>
      </c>
      <c r="N9" s="14" t="s">
        <v>0</v>
      </c>
      <c r="O9" s="28">
        <v>0</v>
      </c>
      <c r="P9" s="28">
        <v>0</v>
      </c>
      <c r="Q9" s="28">
        <v>0</v>
      </c>
      <c r="R9" s="29">
        <v>0</v>
      </c>
      <c r="S9" s="16">
        <f>SUM(O9:R9)</f>
        <v>0</v>
      </c>
      <c r="T9" s="17">
        <f t="shared" ref="T9:T16" si="0">O9*F9+P9*G9+Q9*H9+R9*I9</f>
        <v>0</v>
      </c>
    </row>
    <row r="10" spans="2:20" ht="43.2" x14ac:dyDescent="0.3">
      <c r="B10" s="18" t="s">
        <v>41</v>
      </c>
      <c r="C10" s="19"/>
      <c r="D10" s="12" t="s">
        <v>17</v>
      </c>
      <c r="E10" s="18" t="s">
        <v>42</v>
      </c>
      <c r="F10" s="15">
        <v>1700</v>
      </c>
      <c r="G10" s="15">
        <v>1600</v>
      </c>
      <c r="H10" s="15">
        <v>2300</v>
      </c>
      <c r="I10" s="15">
        <v>2200</v>
      </c>
      <c r="K10" s="18" t="s">
        <v>41</v>
      </c>
      <c r="L10" s="19"/>
      <c r="M10" s="12" t="s">
        <v>17</v>
      </c>
      <c r="N10" s="12" t="s">
        <v>22</v>
      </c>
      <c r="O10" s="28">
        <v>0</v>
      </c>
      <c r="P10" s="28">
        <v>0</v>
      </c>
      <c r="Q10" s="28">
        <v>0</v>
      </c>
      <c r="R10" s="29">
        <v>0</v>
      </c>
      <c r="S10" s="16">
        <f t="shared" ref="S10:S16" si="1">SUM(O10:R10)</f>
        <v>0</v>
      </c>
      <c r="T10" s="17">
        <f t="shared" si="0"/>
        <v>0</v>
      </c>
    </row>
    <row r="11" spans="2:20" ht="57.6" x14ac:dyDescent="0.3">
      <c r="B11" s="20"/>
      <c r="C11" s="21"/>
      <c r="D11" s="14" t="s">
        <v>1</v>
      </c>
      <c r="E11" s="20"/>
      <c r="F11" s="15">
        <v>2900</v>
      </c>
      <c r="G11" s="15">
        <v>2200</v>
      </c>
      <c r="H11" s="15">
        <v>4000</v>
      </c>
      <c r="I11" s="15">
        <v>3000</v>
      </c>
      <c r="K11" s="20"/>
      <c r="L11" s="21"/>
      <c r="M11" s="14" t="s">
        <v>1</v>
      </c>
      <c r="N11" s="12" t="s">
        <v>21</v>
      </c>
      <c r="O11" s="28">
        <v>0</v>
      </c>
      <c r="P11" s="28">
        <v>0</v>
      </c>
      <c r="Q11" s="28">
        <v>0</v>
      </c>
      <c r="R11" s="29">
        <v>0</v>
      </c>
      <c r="S11" s="16">
        <f t="shared" si="1"/>
        <v>0</v>
      </c>
      <c r="T11" s="17">
        <f t="shared" si="0"/>
        <v>0</v>
      </c>
    </row>
    <row r="12" spans="2:20" x14ac:dyDescent="0.3">
      <c r="B12" s="18" t="s">
        <v>19</v>
      </c>
      <c r="C12" s="14" t="s">
        <v>7</v>
      </c>
      <c r="D12" s="12" t="s">
        <v>18</v>
      </c>
      <c r="E12" s="13" t="s">
        <v>0</v>
      </c>
      <c r="F12" s="15">
        <v>3600</v>
      </c>
      <c r="G12" s="15">
        <v>2900</v>
      </c>
      <c r="H12" s="15">
        <v>5000</v>
      </c>
      <c r="I12" s="15">
        <v>4000</v>
      </c>
      <c r="K12" s="18" t="s">
        <v>19</v>
      </c>
      <c r="L12" s="14" t="s">
        <v>7</v>
      </c>
      <c r="M12" s="12" t="s">
        <v>18</v>
      </c>
      <c r="N12" s="13" t="s">
        <v>0</v>
      </c>
      <c r="O12" s="28">
        <v>0</v>
      </c>
      <c r="P12" s="28">
        <v>0</v>
      </c>
      <c r="Q12" s="28">
        <v>0</v>
      </c>
      <c r="R12" s="29">
        <v>0</v>
      </c>
      <c r="S12" s="16">
        <f t="shared" si="1"/>
        <v>0</v>
      </c>
      <c r="T12" s="17">
        <f t="shared" si="0"/>
        <v>0</v>
      </c>
    </row>
    <row r="13" spans="2:20" x14ac:dyDescent="0.3">
      <c r="B13" s="22"/>
      <c r="C13" s="14" t="s">
        <v>8</v>
      </c>
      <c r="D13" s="13" t="s">
        <v>0</v>
      </c>
      <c r="E13" s="19"/>
      <c r="F13" s="15">
        <v>800</v>
      </c>
      <c r="G13" s="15">
        <v>600</v>
      </c>
      <c r="H13" s="15">
        <v>1000</v>
      </c>
      <c r="I13" s="15">
        <v>800</v>
      </c>
      <c r="K13" s="22"/>
      <c r="L13" s="14" t="s">
        <v>8</v>
      </c>
      <c r="M13" s="13" t="s">
        <v>0</v>
      </c>
      <c r="N13" s="19"/>
      <c r="O13" s="28">
        <v>0</v>
      </c>
      <c r="P13" s="28">
        <v>0</v>
      </c>
      <c r="Q13" s="28">
        <v>0</v>
      </c>
      <c r="R13" s="29">
        <v>0</v>
      </c>
      <c r="S13" s="16">
        <f t="shared" si="1"/>
        <v>0</v>
      </c>
      <c r="T13" s="17">
        <f t="shared" si="0"/>
        <v>0</v>
      </c>
    </row>
    <row r="14" spans="2:20" x14ac:dyDescent="0.3">
      <c r="B14" s="22"/>
      <c r="C14" s="14" t="s">
        <v>9</v>
      </c>
      <c r="D14" s="21"/>
      <c r="E14" s="21"/>
      <c r="F14" s="15">
        <v>1200</v>
      </c>
      <c r="G14" s="15">
        <v>1000</v>
      </c>
      <c r="H14" s="15">
        <v>1500</v>
      </c>
      <c r="I14" s="15">
        <v>1200</v>
      </c>
      <c r="K14" s="22"/>
      <c r="L14" s="14" t="s">
        <v>9</v>
      </c>
      <c r="M14" s="21"/>
      <c r="N14" s="21"/>
      <c r="O14" s="28">
        <v>0</v>
      </c>
      <c r="P14" s="28">
        <v>0</v>
      </c>
      <c r="Q14" s="28">
        <v>0</v>
      </c>
      <c r="R14" s="29">
        <v>0</v>
      </c>
      <c r="S14" s="16">
        <f t="shared" si="1"/>
        <v>0</v>
      </c>
      <c r="T14" s="17">
        <f t="shared" si="0"/>
        <v>0</v>
      </c>
    </row>
    <row r="15" spans="2:20" ht="43.2" x14ac:dyDescent="0.3">
      <c r="B15" s="22"/>
      <c r="C15" s="12" t="s">
        <v>5</v>
      </c>
      <c r="D15" s="14" t="s">
        <v>2</v>
      </c>
      <c r="E15" s="15">
        <v>10000</v>
      </c>
      <c r="F15" s="15">
        <v>750</v>
      </c>
      <c r="G15" s="15">
        <v>700</v>
      </c>
      <c r="H15" s="15">
        <v>950</v>
      </c>
      <c r="I15" s="15">
        <v>900</v>
      </c>
      <c r="K15" s="22"/>
      <c r="L15" s="12" t="s">
        <v>5</v>
      </c>
      <c r="M15" s="14" t="s">
        <v>2</v>
      </c>
      <c r="N15" s="23">
        <v>10000</v>
      </c>
      <c r="O15" s="28">
        <v>0</v>
      </c>
      <c r="P15" s="28">
        <v>0</v>
      </c>
      <c r="Q15" s="28">
        <v>0</v>
      </c>
      <c r="R15" s="29">
        <v>0</v>
      </c>
      <c r="S15" s="16">
        <f t="shared" si="1"/>
        <v>0</v>
      </c>
      <c r="T15" s="17">
        <f t="shared" si="0"/>
        <v>0</v>
      </c>
    </row>
    <row r="16" spans="2:20" x14ac:dyDescent="0.3">
      <c r="B16" s="20"/>
      <c r="C16" s="14" t="s">
        <v>4</v>
      </c>
      <c r="D16" s="14" t="s">
        <v>3</v>
      </c>
      <c r="E16" s="15">
        <v>6000</v>
      </c>
      <c r="F16" s="15">
        <v>250</v>
      </c>
      <c r="G16" s="15">
        <v>200</v>
      </c>
      <c r="H16" s="15">
        <v>300</v>
      </c>
      <c r="I16" s="15">
        <v>230</v>
      </c>
      <c r="K16" s="20"/>
      <c r="L16" s="14" t="s">
        <v>4</v>
      </c>
      <c r="M16" s="14" t="s">
        <v>3</v>
      </c>
      <c r="N16" s="23">
        <v>6000</v>
      </c>
      <c r="O16" s="28">
        <v>0</v>
      </c>
      <c r="P16" s="28">
        <v>0</v>
      </c>
      <c r="Q16" s="28">
        <v>0</v>
      </c>
      <c r="R16" s="29">
        <v>0</v>
      </c>
      <c r="S16" s="16">
        <f t="shared" si="1"/>
        <v>0</v>
      </c>
      <c r="T16" s="17">
        <f t="shared" si="0"/>
        <v>0</v>
      </c>
    </row>
    <row r="17" spans="17:20" x14ac:dyDescent="0.3">
      <c r="Q17" s="24" t="s">
        <v>46</v>
      </c>
      <c r="R17" s="25"/>
      <c r="S17" s="26">
        <f>SUM(S9:S16)</f>
        <v>0</v>
      </c>
      <c r="T17" s="27">
        <f>SUM(T9:T16)</f>
        <v>0</v>
      </c>
    </row>
  </sheetData>
  <sheetProtection algorithmName="SHA-512" hashValue="vyrM8/uVZUJropJBYGHJ6Jg82Ma6hOAYCaaL8X6WKC4NkC7z1ai+VPvLFa7jk41r8rxyC18QANIqjEiJHNN5KQ==" saltValue="6AYzRiOrUTM43VxhwQ+6hw==" spinCount="100000" sheet="1" objects="1" scenarios="1"/>
  <mergeCells count="31">
    <mergeCell ref="Q6:R6"/>
    <mergeCell ref="K10:K11"/>
    <mergeCell ref="O8:R8"/>
    <mergeCell ref="G7:G8"/>
    <mergeCell ref="H7:H8"/>
    <mergeCell ref="I7:I8"/>
    <mergeCell ref="K7:K8"/>
    <mergeCell ref="L7:L8"/>
    <mergeCell ref="M7:M8"/>
    <mergeCell ref="N7:N8"/>
    <mergeCell ref="D13:D14"/>
    <mergeCell ref="E12:E14"/>
    <mergeCell ref="F6:G6"/>
    <mergeCell ref="H6:I6"/>
    <mergeCell ref="O6:P6"/>
    <mergeCell ref="S7:S8"/>
    <mergeCell ref="T7:T8"/>
    <mergeCell ref="Q17:R17"/>
    <mergeCell ref="B7:B8"/>
    <mergeCell ref="C7:C8"/>
    <mergeCell ref="D7:D8"/>
    <mergeCell ref="E7:E8"/>
    <mergeCell ref="F7:F8"/>
    <mergeCell ref="K12:K16"/>
    <mergeCell ref="L9:L11"/>
    <mergeCell ref="M13:M14"/>
    <mergeCell ref="N12:N14"/>
    <mergeCell ref="B10:B11"/>
    <mergeCell ref="C9:C11"/>
    <mergeCell ref="E10:E11"/>
    <mergeCell ref="B12:B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F32"/>
  <sheetViews>
    <sheetView workbookViewId="0"/>
  </sheetViews>
  <sheetFormatPr baseColWidth="10" defaultColWidth="11.44140625" defaultRowHeight="14.4" x14ac:dyDescent="0.3"/>
  <cols>
    <col min="1" max="1" width="3.6640625" style="2" customWidth="1"/>
    <col min="2" max="2" width="17.88671875" style="2" bestFit="1" customWidth="1"/>
    <col min="3" max="3" width="32.88671875" style="2" customWidth="1"/>
    <col min="4" max="4" width="22" style="2" customWidth="1"/>
    <col min="5" max="5" width="22.109375" style="2" bestFit="1" customWidth="1"/>
    <col min="6" max="6" width="18" style="2" bestFit="1" customWidth="1"/>
    <col min="7" max="16384" width="11.44140625" style="2"/>
  </cols>
  <sheetData>
    <row r="6" spans="2:6" x14ac:dyDescent="0.3">
      <c r="B6" s="39"/>
    </row>
    <row r="7" spans="2:6" ht="28.8" x14ac:dyDescent="0.3">
      <c r="B7" s="40" t="s">
        <v>23</v>
      </c>
      <c r="C7" s="41" t="s">
        <v>24</v>
      </c>
      <c r="D7" s="41" t="s">
        <v>25</v>
      </c>
      <c r="E7" s="40" t="s">
        <v>26</v>
      </c>
      <c r="F7" s="40" t="s">
        <v>27</v>
      </c>
    </row>
    <row r="8" spans="2:6" x14ac:dyDescent="0.3">
      <c r="B8" s="12" t="s">
        <v>28</v>
      </c>
      <c r="C8" s="42">
        <v>13.5</v>
      </c>
      <c r="D8" s="43">
        <v>52.38</v>
      </c>
      <c r="E8" s="52">
        <v>0</v>
      </c>
      <c r="F8" s="53">
        <v>0</v>
      </c>
    </row>
    <row r="9" spans="2:6" x14ac:dyDescent="0.3">
      <c r="B9" s="12" t="s">
        <v>29</v>
      </c>
      <c r="C9" s="42">
        <v>15.45</v>
      </c>
      <c r="D9" s="42">
        <v>56.41</v>
      </c>
      <c r="E9" s="52">
        <v>0</v>
      </c>
      <c r="F9" s="53">
        <v>0</v>
      </c>
    </row>
    <row r="10" spans="2:6" x14ac:dyDescent="0.3">
      <c r="B10" s="12" t="s">
        <v>30</v>
      </c>
      <c r="C10" s="43">
        <v>6.51</v>
      </c>
      <c r="D10" s="42">
        <v>24.43</v>
      </c>
      <c r="E10" s="52">
        <v>0</v>
      </c>
      <c r="F10" s="53">
        <v>0</v>
      </c>
    </row>
    <row r="11" spans="2:6" x14ac:dyDescent="0.3">
      <c r="B11" s="12" t="s">
        <v>31</v>
      </c>
      <c r="C11" s="42">
        <v>17.57</v>
      </c>
      <c r="D11" s="42">
        <v>43.35</v>
      </c>
      <c r="E11" s="52">
        <v>0</v>
      </c>
      <c r="F11" s="53">
        <v>0</v>
      </c>
    </row>
    <row r="12" spans="2:6" x14ac:dyDescent="0.3">
      <c r="B12" s="12" t="s">
        <v>32</v>
      </c>
      <c r="C12" s="42">
        <v>8.2100000000000009</v>
      </c>
      <c r="D12" s="42">
        <v>32.92</v>
      </c>
      <c r="E12" s="52">
        <v>0</v>
      </c>
      <c r="F12" s="53">
        <v>0</v>
      </c>
    </row>
    <row r="13" spans="2:6" x14ac:dyDescent="0.3">
      <c r="B13" s="12" t="s">
        <v>33</v>
      </c>
      <c r="C13" s="42">
        <v>6.16</v>
      </c>
      <c r="D13" s="42">
        <v>24.69</v>
      </c>
      <c r="E13" s="52">
        <v>0</v>
      </c>
      <c r="F13" s="53">
        <v>0</v>
      </c>
    </row>
    <row r="14" spans="2:6" x14ac:dyDescent="0.3">
      <c r="D14" s="44" t="s">
        <v>46</v>
      </c>
      <c r="E14" s="45">
        <f>SUM(E8:E13)</f>
        <v>0</v>
      </c>
      <c r="F14" s="46">
        <f>SUM(F8:F13)</f>
        <v>0</v>
      </c>
    </row>
    <row r="16" spans="2:6" ht="28.8" x14ac:dyDescent="0.3">
      <c r="B16" s="40" t="s">
        <v>23</v>
      </c>
      <c r="C16" s="7" t="s">
        <v>34</v>
      </c>
      <c r="D16" s="7" t="s">
        <v>35</v>
      </c>
    </row>
    <row r="17" spans="2:5" x14ac:dyDescent="0.3">
      <c r="B17" s="12" t="str">
        <f>B8</f>
        <v>M1 BEV</v>
      </c>
      <c r="C17" s="47">
        <f t="shared" ref="C17:C22" si="0">(E8*D8*F8/100)*0.86*10^-4</f>
        <v>0</v>
      </c>
      <c r="D17" s="47">
        <f t="shared" ref="D17:D22" si="1">(E8*C8*F8/100)/1000</f>
        <v>0</v>
      </c>
    </row>
    <row r="18" spans="2:5" x14ac:dyDescent="0.3">
      <c r="B18" s="12" t="str">
        <f t="shared" ref="B18:B22" si="2">B9</f>
        <v>N1 BEV</v>
      </c>
      <c r="C18" s="47">
        <f t="shared" si="0"/>
        <v>0</v>
      </c>
      <c r="D18" s="47">
        <f t="shared" si="1"/>
        <v>0</v>
      </c>
    </row>
    <row r="19" spans="2:5" x14ac:dyDescent="0.3">
      <c r="B19" s="12" t="str">
        <f t="shared" si="2"/>
        <v>M1 o N1 PHEV</v>
      </c>
      <c r="C19" s="47">
        <f t="shared" si="0"/>
        <v>0</v>
      </c>
      <c r="D19" s="47">
        <f t="shared" si="1"/>
        <v>0</v>
      </c>
    </row>
    <row r="20" spans="2:5" x14ac:dyDescent="0.3">
      <c r="B20" s="12" t="str">
        <f t="shared" si="2"/>
        <v>M1 o N1 FCEV</v>
      </c>
      <c r="C20" s="47">
        <f t="shared" si="0"/>
        <v>0</v>
      </c>
      <c r="D20" s="47">
        <f t="shared" si="1"/>
        <v>0</v>
      </c>
    </row>
    <row r="21" spans="2:5" x14ac:dyDescent="0.3">
      <c r="B21" s="12" t="str">
        <f t="shared" si="2"/>
        <v>L3 a L7 BEV</v>
      </c>
      <c r="C21" s="47">
        <f t="shared" si="0"/>
        <v>0</v>
      </c>
      <c r="D21" s="47">
        <f t="shared" si="1"/>
        <v>0</v>
      </c>
    </row>
    <row r="22" spans="2:5" x14ac:dyDescent="0.3">
      <c r="B22" s="12" t="str">
        <f t="shared" si="2"/>
        <v>L1 y L2 BEV</v>
      </c>
      <c r="C22" s="47">
        <f t="shared" si="0"/>
        <v>0</v>
      </c>
      <c r="D22" s="47">
        <f t="shared" si="1"/>
        <v>0</v>
      </c>
    </row>
    <row r="23" spans="2:5" x14ac:dyDescent="0.3">
      <c r="B23" s="12" t="s">
        <v>37</v>
      </c>
      <c r="C23" s="48">
        <f>SUM(C17:C22)</f>
        <v>0</v>
      </c>
      <c r="D23" s="48">
        <f>SUM(D17:D22)</f>
        <v>0</v>
      </c>
    </row>
    <row r="25" spans="2:5" ht="15" customHeight="1" x14ac:dyDescent="0.3">
      <c r="B25" s="3" t="s">
        <v>58</v>
      </c>
      <c r="C25" s="49"/>
      <c r="D25" s="4"/>
    </row>
    <row r="26" spans="2:5" ht="28.8" x14ac:dyDescent="0.3">
      <c r="B26" s="7" t="s">
        <v>40</v>
      </c>
      <c r="C26" s="7" t="s">
        <v>34</v>
      </c>
      <c r="D26" s="7" t="s">
        <v>35</v>
      </c>
    </row>
    <row r="27" spans="2:5" x14ac:dyDescent="0.3">
      <c r="B27" s="12" t="s">
        <v>38</v>
      </c>
      <c r="C27" s="48">
        <f>0.1*C23</f>
        <v>0</v>
      </c>
      <c r="D27" s="48">
        <f>0.1*D23</f>
        <v>0</v>
      </c>
    </row>
    <row r="29" spans="2:5" ht="28.8" x14ac:dyDescent="0.3">
      <c r="B29" s="7" t="s">
        <v>36</v>
      </c>
      <c r="C29" s="7" t="s">
        <v>34</v>
      </c>
      <c r="D29" s="7" t="s">
        <v>35</v>
      </c>
    </row>
    <row r="30" spans="2:5" x14ac:dyDescent="0.3">
      <c r="B30" s="12" t="s">
        <v>39</v>
      </c>
      <c r="C30" s="48">
        <f>C27+C23</f>
        <v>0</v>
      </c>
      <c r="D30" s="48">
        <f>D27+D23</f>
        <v>0</v>
      </c>
    </row>
    <row r="32" spans="2:5" x14ac:dyDescent="0.3">
      <c r="C32" s="50"/>
      <c r="D32" s="50"/>
      <c r="E32" s="51"/>
    </row>
  </sheetData>
  <sheetProtection algorithmName="SHA-512" hashValue="JMy88XJJ84LwPtngLwS0FM5sR03yPGBkRIJShIYdXL69uYxQVxj6AyZAmq2fNzXlFR2H27juHsgSk9hIADz9XA==" saltValue="2utbAeHKvBqp0AzauF+3gw==" spinCount="100000" sheet="1" objects="1" scenarios="1"/>
  <mergeCells count="1">
    <mergeCell ref="B25:D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Ayuda para Act.1</vt:lpstr>
      <vt:lpstr>Ahorro Energ y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Barba</dc:creator>
  <cp:lastModifiedBy>Álvaro Barba</cp:lastModifiedBy>
  <dcterms:created xsi:type="dcterms:W3CDTF">2022-04-06T07:46:53Z</dcterms:created>
  <dcterms:modified xsi:type="dcterms:W3CDTF">2022-12-12T16:48:24Z</dcterms:modified>
</cp:coreProperties>
</file>