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idae.es\marecote\Datos Departamento\CARPETAS COMUNES\9. Cadena de Valor_H2\9. Memoria técnica y económica\Revisión plantillas\"/>
    </mc:Choice>
  </mc:AlternateContent>
  <xr:revisionPtr revIDLastSave="0" documentId="8_{C73D7586-FCF0-4BFE-8377-4E337FC85105}" xr6:coauthVersionLast="47" xr6:coauthVersionMax="47" xr10:uidLastSave="{00000000-0000-0000-0000-000000000000}"/>
  <workbookProtection workbookAlgorithmName="SHA-512" workbookHashValue="a9B7UnvUT1whexNTU0XH0G4zhj9WXV8zNxc4sbik3JG1RbWk0ikLn1f9PCgxe/H3rMnFXfPtesVD7YWQMe482Q==" workbookSaltValue="eoLsOU6Ne41uazR0sIGQqA==" workbookSpinCount="100000" lockStructure="1"/>
  <bookViews>
    <workbookView xWindow="888" yWindow="708" windowWidth="22608" windowHeight="11028" xr2:uid="{00000000-000D-0000-FFFF-FFFF00000000}"/>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58" i="15" l="1"/>
  <c r="C443" i="15" l="1"/>
  <c r="C442" i="15"/>
  <c r="D516" i="15"/>
  <c r="AR52" i="15"/>
  <c r="AS52" i="15"/>
  <c r="AT52" i="15"/>
  <c r="AU52" i="15"/>
  <c r="AV52" i="15"/>
  <c r="AW52" i="15"/>
  <c r="AR53" i="15"/>
  <c r="F53" i="15" s="1"/>
  <c r="AS53" i="15"/>
  <c r="AT53" i="15"/>
  <c r="AU53" i="15"/>
  <c r="AV53" i="15"/>
  <c r="AW53" i="15"/>
  <c r="AR54" i="15"/>
  <c r="AS54" i="15"/>
  <c r="AT54" i="15"/>
  <c r="AU54" i="15"/>
  <c r="AV54" i="15"/>
  <c r="AW54" i="15"/>
  <c r="AR55" i="15"/>
  <c r="AS55" i="15"/>
  <c r="AT55" i="15"/>
  <c r="AU55" i="15"/>
  <c r="AV55" i="15"/>
  <c r="AW55" i="15"/>
  <c r="V55" i="15" s="1"/>
  <c r="AK55" i="15" s="1"/>
  <c r="AR56" i="15"/>
  <c r="AS56" i="15"/>
  <c r="AT56" i="15"/>
  <c r="AU56" i="15"/>
  <c r="AV56" i="15"/>
  <c r="AW56" i="15"/>
  <c r="AR57" i="15"/>
  <c r="AS57" i="15"/>
  <c r="AT57" i="15"/>
  <c r="AU57" i="15"/>
  <c r="AV57" i="15"/>
  <c r="AW57" i="15"/>
  <c r="V57" i="15" s="1"/>
  <c r="AK57" i="15" s="1"/>
  <c r="AR58" i="15"/>
  <c r="AS58" i="15"/>
  <c r="AT58" i="15"/>
  <c r="AU58" i="15"/>
  <c r="AV58" i="15"/>
  <c r="AW58" i="15"/>
  <c r="AR59" i="15"/>
  <c r="AS59" i="15"/>
  <c r="AT59" i="15"/>
  <c r="AU59" i="15"/>
  <c r="AV59" i="15"/>
  <c r="AW59" i="15"/>
  <c r="V59" i="15" s="1"/>
  <c r="AR60" i="15"/>
  <c r="AS60" i="15"/>
  <c r="AT60" i="15"/>
  <c r="AU60" i="15"/>
  <c r="AV60" i="15"/>
  <c r="AW60" i="15"/>
  <c r="AR61" i="15"/>
  <c r="AS61" i="15"/>
  <c r="AT61" i="15"/>
  <c r="AU61" i="15"/>
  <c r="AV61" i="15"/>
  <c r="AW61" i="15"/>
  <c r="AR62" i="15"/>
  <c r="AS62" i="15"/>
  <c r="AT62" i="15"/>
  <c r="AU62" i="15"/>
  <c r="AV62" i="15"/>
  <c r="AW62" i="15"/>
  <c r="AR63" i="15"/>
  <c r="AS63" i="15"/>
  <c r="AT63" i="15"/>
  <c r="AU63" i="15"/>
  <c r="AV63" i="15"/>
  <c r="AW63" i="15"/>
  <c r="V63" i="15" s="1"/>
  <c r="AR64" i="15"/>
  <c r="AS64" i="15"/>
  <c r="AT64" i="15"/>
  <c r="AU64" i="15"/>
  <c r="AV64" i="15"/>
  <c r="AW64" i="15"/>
  <c r="AR65" i="15"/>
  <c r="AS65" i="15"/>
  <c r="AT65" i="15"/>
  <c r="AU65" i="15"/>
  <c r="AV65" i="15"/>
  <c r="AW65" i="15"/>
  <c r="V65" i="15" s="1"/>
  <c r="AK65" i="15" s="1"/>
  <c r="AR66" i="15"/>
  <c r="AS66" i="15"/>
  <c r="AT66" i="15"/>
  <c r="AU66" i="15"/>
  <c r="AV66" i="15"/>
  <c r="AW66" i="15"/>
  <c r="AR67" i="15"/>
  <c r="AS67" i="15"/>
  <c r="AT67" i="15"/>
  <c r="AU67" i="15"/>
  <c r="AV67" i="15"/>
  <c r="AW67" i="15"/>
  <c r="V67" i="15" s="1"/>
  <c r="AK67" i="15" s="1"/>
  <c r="AR68" i="15"/>
  <c r="AS68" i="15"/>
  <c r="AT68" i="15"/>
  <c r="AU68" i="15"/>
  <c r="AV68" i="15"/>
  <c r="AW68" i="15"/>
  <c r="AR69" i="15"/>
  <c r="AS69" i="15"/>
  <c r="AT69" i="15"/>
  <c r="AU69" i="15"/>
  <c r="AV69" i="15"/>
  <c r="AW69" i="15"/>
  <c r="V69" i="15" s="1"/>
  <c r="AK69" i="15" s="1"/>
  <c r="AR70" i="15"/>
  <c r="AS70" i="15"/>
  <c r="AT70" i="15"/>
  <c r="AU70" i="15"/>
  <c r="AV70" i="15"/>
  <c r="AW70" i="15"/>
  <c r="AR71" i="15"/>
  <c r="AS71" i="15"/>
  <c r="AT71" i="15"/>
  <c r="AU71" i="15"/>
  <c r="AV71" i="15"/>
  <c r="AW71" i="15"/>
  <c r="V71" i="15" s="1"/>
  <c r="AR72" i="15"/>
  <c r="AS72" i="15"/>
  <c r="AT72" i="15"/>
  <c r="AU72" i="15"/>
  <c r="AV72" i="15"/>
  <c r="AW72" i="15"/>
  <c r="AR73" i="15"/>
  <c r="AS73" i="15"/>
  <c r="AT73" i="15"/>
  <c r="AU73" i="15"/>
  <c r="AV73" i="15"/>
  <c r="AW73" i="15"/>
  <c r="AR74" i="15"/>
  <c r="AS74" i="15"/>
  <c r="AT74" i="15"/>
  <c r="AU74" i="15"/>
  <c r="AV74" i="15"/>
  <c r="AW74" i="15"/>
  <c r="AR75" i="15"/>
  <c r="AS75" i="15"/>
  <c r="AT75" i="15"/>
  <c r="AU75" i="15"/>
  <c r="AV75" i="15"/>
  <c r="AW75" i="15"/>
  <c r="V75" i="15" s="1"/>
  <c r="AR76" i="15"/>
  <c r="AS76" i="15"/>
  <c r="AT76" i="15"/>
  <c r="AU76" i="15"/>
  <c r="AV76" i="15"/>
  <c r="AW76" i="15"/>
  <c r="AR77" i="15"/>
  <c r="AS77" i="15"/>
  <c r="AT77" i="15"/>
  <c r="AU77" i="15"/>
  <c r="AV77" i="15"/>
  <c r="AW77" i="15"/>
  <c r="V77" i="15" s="1"/>
  <c r="AK77" i="15" s="1"/>
  <c r="AR78" i="15"/>
  <c r="AS78" i="15"/>
  <c r="AT78" i="15"/>
  <c r="AU78" i="15"/>
  <c r="AV78" i="15"/>
  <c r="AW78" i="15"/>
  <c r="AR79" i="15"/>
  <c r="AS79" i="15"/>
  <c r="AT79" i="15"/>
  <c r="AU79" i="15"/>
  <c r="AV79" i="15"/>
  <c r="AW79" i="15"/>
  <c r="V79" i="15" s="1"/>
  <c r="AK79" i="15" s="1"/>
  <c r="AR80" i="15"/>
  <c r="AS80" i="15"/>
  <c r="AT80" i="15"/>
  <c r="AU80" i="15"/>
  <c r="AV80" i="15"/>
  <c r="AW80" i="15"/>
  <c r="AR81" i="15"/>
  <c r="AS81" i="15"/>
  <c r="AT81" i="15"/>
  <c r="AU81" i="15"/>
  <c r="AV81" i="15"/>
  <c r="AW81" i="15"/>
  <c r="V81" i="15" s="1"/>
  <c r="AK81" i="15" s="1"/>
  <c r="AR82" i="15"/>
  <c r="AS82" i="15"/>
  <c r="AT82" i="15"/>
  <c r="AU82" i="15"/>
  <c r="AV82" i="15"/>
  <c r="AW82" i="15"/>
  <c r="AR83" i="15"/>
  <c r="AS83" i="15"/>
  <c r="AT83" i="15"/>
  <c r="AU83" i="15"/>
  <c r="AV83" i="15"/>
  <c r="AW83" i="15"/>
  <c r="V83" i="15" s="1"/>
  <c r="AR84" i="15"/>
  <c r="AS84" i="15"/>
  <c r="AT84" i="15"/>
  <c r="AU84" i="15"/>
  <c r="AV84" i="15"/>
  <c r="AW84" i="15"/>
  <c r="AR85" i="15"/>
  <c r="AS85" i="15"/>
  <c r="AT85" i="15"/>
  <c r="AU85" i="15"/>
  <c r="AV85" i="15"/>
  <c r="AW85" i="15"/>
  <c r="AR86" i="15"/>
  <c r="AS86" i="15"/>
  <c r="AT86" i="15"/>
  <c r="AU86" i="15"/>
  <c r="AV86" i="15"/>
  <c r="AW86" i="15"/>
  <c r="AR87" i="15"/>
  <c r="AS87" i="15"/>
  <c r="AT87" i="15"/>
  <c r="AU87" i="15"/>
  <c r="AV87" i="15"/>
  <c r="AW87" i="15"/>
  <c r="V87" i="15" s="1"/>
  <c r="AR88" i="15"/>
  <c r="AS88" i="15"/>
  <c r="AT88" i="15"/>
  <c r="AU88" i="15"/>
  <c r="AV88" i="15"/>
  <c r="AW88" i="15"/>
  <c r="AR89" i="15"/>
  <c r="AS89" i="15"/>
  <c r="AT89" i="15"/>
  <c r="AU89" i="15"/>
  <c r="AV89" i="15"/>
  <c r="AW89" i="15"/>
  <c r="V89" i="15" s="1"/>
  <c r="AK89" i="15" s="1"/>
  <c r="AR90" i="15"/>
  <c r="AS90" i="15"/>
  <c r="AT90" i="15"/>
  <c r="AU90" i="15"/>
  <c r="AV90" i="15"/>
  <c r="AW90" i="15"/>
  <c r="AR91" i="15"/>
  <c r="AS91" i="15"/>
  <c r="AT91" i="15"/>
  <c r="AU91" i="15"/>
  <c r="AV91" i="15"/>
  <c r="AW91" i="15"/>
  <c r="V91" i="15" s="1"/>
  <c r="AK91" i="15" s="1"/>
  <c r="AR92" i="15"/>
  <c r="AS92" i="15"/>
  <c r="AT92" i="15"/>
  <c r="AU92" i="15"/>
  <c r="AV92" i="15"/>
  <c r="AW92" i="15"/>
  <c r="AR93" i="15"/>
  <c r="AS93" i="15"/>
  <c r="AT93" i="15"/>
  <c r="AU93" i="15"/>
  <c r="AV93" i="15"/>
  <c r="AW93" i="15"/>
  <c r="V93" i="15" s="1"/>
  <c r="AK93" i="15" s="1"/>
  <c r="AR94" i="15"/>
  <c r="AS94" i="15"/>
  <c r="AT94" i="15"/>
  <c r="AU94" i="15"/>
  <c r="AV94" i="15"/>
  <c r="AW94" i="15"/>
  <c r="AR95" i="15"/>
  <c r="AS95" i="15"/>
  <c r="AT95" i="15"/>
  <c r="AU95" i="15"/>
  <c r="AV95" i="15"/>
  <c r="AW95" i="15"/>
  <c r="V95" i="15" s="1"/>
  <c r="AR96" i="15"/>
  <c r="AS96" i="15"/>
  <c r="AT96" i="15"/>
  <c r="AU96" i="15"/>
  <c r="AV96" i="15"/>
  <c r="AW96" i="15"/>
  <c r="AR97" i="15"/>
  <c r="AS97" i="15"/>
  <c r="AT97" i="15"/>
  <c r="AU97" i="15"/>
  <c r="AV97" i="15"/>
  <c r="AW97" i="15"/>
  <c r="AR98" i="15"/>
  <c r="AS98" i="15"/>
  <c r="AT98" i="15"/>
  <c r="AU98" i="15"/>
  <c r="AV98" i="15"/>
  <c r="AW98" i="15"/>
  <c r="AR99" i="15"/>
  <c r="AS99" i="15"/>
  <c r="AT99" i="15"/>
  <c r="AU99" i="15"/>
  <c r="AV99" i="15"/>
  <c r="AW99" i="15"/>
  <c r="V99" i="15" s="1"/>
  <c r="AK99" i="15" s="1"/>
  <c r="AR100" i="15"/>
  <c r="AS100" i="15"/>
  <c r="AT100" i="15"/>
  <c r="AU100" i="15"/>
  <c r="AV100" i="15"/>
  <c r="AW100" i="15"/>
  <c r="AR101" i="15"/>
  <c r="AS101" i="15"/>
  <c r="AT101" i="15"/>
  <c r="AU101" i="15"/>
  <c r="AV101" i="15"/>
  <c r="AW101" i="15"/>
  <c r="V101" i="15" s="1"/>
  <c r="AK101" i="15" s="1"/>
  <c r="AR102" i="15"/>
  <c r="AS102" i="15"/>
  <c r="AT102" i="15"/>
  <c r="AU102" i="15"/>
  <c r="AV102" i="15"/>
  <c r="AW102" i="15"/>
  <c r="AR103" i="15"/>
  <c r="AS103" i="15"/>
  <c r="AT103" i="15"/>
  <c r="AU103" i="15"/>
  <c r="AV103" i="15"/>
  <c r="AW103" i="15"/>
  <c r="V103" i="15" s="1"/>
  <c r="AK103" i="15" s="1"/>
  <c r="AR104" i="15"/>
  <c r="AS104" i="15"/>
  <c r="AT104" i="15"/>
  <c r="AU104" i="15"/>
  <c r="AV104" i="15"/>
  <c r="AW104" i="15"/>
  <c r="AR105" i="15"/>
  <c r="AS105" i="15"/>
  <c r="AT105" i="15"/>
  <c r="AU105" i="15"/>
  <c r="AV105" i="15"/>
  <c r="AW105" i="15"/>
  <c r="V105" i="15" s="1"/>
  <c r="AK105" i="15" s="1"/>
  <c r="AR106" i="15"/>
  <c r="AS106" i="15"/>
  <c r="AT106" i="15"/>
  <c r="AU106" i="15"/>
  <c r="AV106" i="15"/>
  <c r="AW106" i="15"/>
  <c r="AR107" i="15"/>
  <c r="AS107" i="15"/>
  <c r="AT107" i="15"/>
  <c r="AU107" i="15"/>
  <c r="AV107" i="15"/>
  <c r="AW107" i="15"/>
  <c r="V107" i="15" s="1"/>
  <c r="AR108" i="15"/>
  <c r="AS108" i="15"/>
  <c r="AT108" i="15"/>
  <c r="AU108" i="15"/>
  <c r="AV108" i="15"/>
  <c r="AW108" i="15"/>
  <c r="AR109" i="15"/>
  <c r="AS109" i="15"/>
  <c r="AT109" i="15"/>
  <c r="AU109" i="15"/>
  <c r="AV109" i="15"/>
  <c r="AW109" i="15"/>
  <c r="V109" i="15" s="1"/>
  <c r="AR110" i="15"/>
  <c r="AS110" i="15"/>
  <c r="AT110" i="15"/>
  <c r="AU110" i="15"/>
  <c r="AV110" i="15"/>
  <c r="AW110" i="15"/>
  <c r="AR111" i="15"/>
  <c r="F111" i="15" s="1"/>
  <c r="AS111" i="15"/>
  <c r="AT111" i="15"/>
  <c r="AU111" i="15"/>
  <c r="AV111" i="15"/>
  <c r="AW111" i="15"/>
  <c r="AR112" i="15"/>
  <c r="AS112" i="15"/>
  <c r="AT112" i="15"/>
  <c r="AU112" i="15"/>
  <c r="AV112" i="15"/>
  <c r="AW112" i="15"/>
  <c r="AR113" i="15"/>
  <c r="F113" i="15" s="1"/>
  <c r="AS113" i="15"/>
  <c r="AT113" i="15"/>
  <c r="AU113" i="15"/>
  <c r="AV113" i="15"/>
  <c r="AW113" i="15"/>
  <c r="AR114" i="15"/>
  <c r="AS114" i="15"/>
  <c r="AT114" i="15"/>
  <c r="AU114" i="15"/>
  <c r="AV114" i="15"/>
  <c r="AW114" i="15"/>
  <c r="AR115" i="15"/>
  <c r="F115" i="15" s="1"/>
  <c r="AS115" i="15"/>
  <c r="AT115" i="15"/>
  <c r="AU115" i="15"/>
  <c r="AV115" i="15"/>
  <c r="AW115" i="15"/>
  <c r="AR116" i="15"/>
  <c r="AS116" i="15"/>
  <c r="AT116" i="15"/>
  <c r="AU116" i="15"/>
  <c r="AV116" i="15"/>
  <c r="AW116" i="15"/>
  <c r="AR117" i="15"/>
  <c r="AS117" i="15"/>
  <c r="AT117" i="15"/>
  <c r="AU117" i="15"/>
  <c r="AV117" i="15"/>
  <c r="AW117" i="15"/>
  <c r="AR118" i="15"/>
  <c r="AS118" i="15"/>
  <c r="AT118" i="15"/>
  <c r="AU118" i="15"/>
  <c r="AV118" i="15"/>
  <c r="AW118" i="15"/>
  <c r="AR119" i="15"/>
  <c r="AS119" i="15"/>
  <c r="AT119" i="15"/>
  <c r="AU119" i="15"/>
  <c r="AV119" i="15"/>
  <c r="AW119" i="15"/>
  <c r="AR120" i="15"/>
  <c r="AS120" i="15"/>
  <c r="AT120" i="15"/>
  <c r="AU120" i="15"/>
  <c r="AV120" i="15"/>
  <c r="AW120" i="15"/>
  <c r="AR121" i="15"/>
  <c r="AS121" i="15"/>
  <c r="AT121" i="15"/>
  <c r="AU121" i="15"/>
  <c r="AV121" i="15"/>
  <c r="AW121" i="15"/>
  <c r="AR122" i="15"/>
  <c r="AS122" i="15"/>
  <c r="AT122" i="15"/>
  <c r="AU122" i="15"/>
  <c r="AV122" i="15"/>
  <c r="AW122" i="15"/>
  <c r="AR123" i="15"/>
  <c r="AS123" i="15"/>
  <c r="AT123" i="15"/>
  <c r="AU123" i="15"/>
  <c r="AV123" i="15"/>
  <c r="AW123" i="15"/>
  <c r="AR124" i="15"/>
  <c r="AS124" i="15"/>
  <c r="AT124" i="15"/>
  <c r="AU124" i="15"/>
  <c r="AV124" i="15"/>
  <c r="AW124" i="15"/>
  <c r="AR125" i="15"/>
  <c r="AS125" i="15"/>
  <c r="AT125" i="15"/>
  <c r="AU125" i="15"/>
  <c r="AV125" i="15"/>
  <c r="AW125" i="15"/>
  <c r="AR126" i="15"/>
  <c r="AS126" i="15"/>
  <c r="AT126" i="15"/>
  <c r="AU126" i="15"/>
  <c r="AV126" i="15"/>
  <c r="AW126" i="15"/>
  <c r="AR127" i="15"/>
  <c r="AS127" i="15"/>
  <c r="AT127" i="15"/>
  <c r="AU127" i="15"/>
  <c r="AV127" i="15"/>
  <c r="AW127" i="15"/>
  <c r="AR128" i="15"/>
  <c r="AS128" i="15"/>
  <c r="AT128" i="15"/>
  <c r="AU128" i="15"/>
  <c r="AV128" i="15"/>
  <c r="AW128" i="15"/>
  <c r="AR129" i="15"/>
  <c r="AS129" i="15"/>
  <c r="AT129" i="15"/>
  <c r="AU129" i="15"/>
  <c r="AV129" i="15"/>
  <c r="AW129" i="15"/>
  <c r="AR130" i="15"/>
  <c r="AS130" i="15"/>
  <c r="AT130" i="15"/>
  <c r="AU130" i="15"/>
  <c r="AV130" i="15"/>
  <c r="AW130" i="15"/>
  <c r="AR131" i="15"/>
  <c r="AS131" i="15"/>
  <c r="AT131" i="15"/>
  <c r="AU131" i="15"/>
  <c r="AV131" i="15"/>
  <c r="AW131" i="15"/>
  <c r="AR132" i="15"/>
  <c r="AS132" i="15"/>
  <c r="AT132" i="15"/>
  <c r="AU132" i="15"/>
  <c r="AV132" i="15"/>
  <c r="AW132" i="15"/>
  <c r="AR133" i="15"/>
  <c r="AS133" i="15"/>
  <c r="AT133" i="15"/>
  <c r="AU133" i="15"/>
  <c r="AV133" i="15"/>
  <c r="AW133" i="15"/>
  <c r="AR134" i="15"/>
  <c r="AS134" i="15"/>
  <c r="AT134" i="15"/>
  <c r="AU134" i="15"/>
  <c r="AV134" i="15"/>
  <c r="AW134" i="15"/>
  <c r="AR135" i="15"/>
  <c r="AS135" i="15"/>
  <c r="AT135" i="15"/>
  <c r="AU135" i="15"/>
  <c r="AV135" i="15"/>
  <c r="AW135" i="15"/>
  <c r="AR136" i="15"/>
  <c r="AS136" i="15"/>
  <c r="AT136" i="15"/>
  <c r="AU136" i="15"/>
  <c r="AV136" i="15"/>
  <c r="AW136" i="15"/>
  <c r="AR137" i="15"/>
  <c r="AS137" i="15"/>
  <c r="AT137" i="15"/>
  <c r="AU137" i="15"/>
  <c r="AV137" i="15"/>
  <c r="AW137" i="15"/>
  <c r="AR138" i="15"/>
  <c r="AS138" i="15"/>
  <c r="AT138" i="15"/>
  <c r="AU138" i="15"/>
  <c r="AV138" i="15"/>
  <c r="AW138" i="15"/>
  <c r="AR139" i="15"/>
  <c r="AS139" i="15"/>
  <c r="AT139" i="15"/>
  <c r="AU139" i="15"/>
  <c r="AV139" i="15"/>
  <c r="AW139" i="15"/>
  <c r="AR140" i="15"/>
  <c r="AS140" i="15"/>
  <c r="AT140" i="15"/>
  <c r="AU140" i="15"/>
  <c r="AV140" i="15"/>
  <c r="AW140" i="15"/>
  <c r="AR141" i="15"/>
  <c r="AS141" i="15"/>
  <c r="AT141" i="15"/>
  <c r="AU141" i="15"/>
  <c r="AV141" i="15"/>
  <c r="AW141" i="15"/>
  <c r="AR142" i="15"/>
  <c r="AS142" i="15"/>
  <c r="AT142" i="15"/>
  <c r="AU142" i="15"/>
  <c r="AV142" i="15"/>
  <c r="AW142" i="15"/>
  <c r="AR143" i="15"/>
  <c r="AS143" i="15"/>
  <c r="AT143" i="15"/>
  <c r="AU143" i="15"/>
  <c r="AV143" i="15"/>
  <c r="AW143" i="15"/>
  <c r="AR144" i="15"/>
  <c r="AS144" i="15"/>
  <c r="AT144" i="15"/>
  <c r="AU144" i="15"/>
  <c r="AV144" i="15"/>
  <c r="AW144" i="15"/>
  <c r="AR145" i="15"/>
  <c r="AS145" i="15"/>
  <c r="AT145" i="15"/>
  <c r="AU145" i="15"/>
  <c r="AV145" i="15"/>
  <c r="AW145" i="15"/>
  <c r="AR146" i="15"/>
  <c r="AS146" i="15"/>
  <c r="AT146" i="15"/>
  <c r="AU146" i="15"/>
  <c r="AV146" i="15"/>
  <c r="AW146" i="15"/>
  <c r="AR147" i="15"/>
  <c r="AS147" i="15"/>
  <c r="AT147" i="15"/>
  <c r="AU147" i="15"/>
  <c r="AV147" i="15"/>
  <c r="AW147" i="15"/>
  <c r="AR148" i="15"/>
  <c r="AS148" i="15"/>
  <c r="AT148" i="15"/>
  <c r="AU148" i="15"/>
  <c r="AV148" i="15"/>
  <c r="AW148" i="15"/>
  <c r="AR149" i="15"/>
  <c r="AS149" i="15"/>
  <c r="AT149" i="15"/>
  <c r="AU149" i="15"/>
  <c r="AV149" i="15"/>
  <c r="AW149" i="15"/>
  <c r="AR150" i="15"/>
  <c r="AS150" i="15"/>
  <c r="AT150" i="15"/>
  <c r="AU150" i="15"/>
  <c r="AV150" i="15"/>
  <c r="AW150" i="15"/>
  <c r="AR151" i="15"/>
  <c r="AS151" i="15"/>
  <c r="AT151" i="15"/>
  <c r="AU151" i="15"/>
  <c r="AV151" i="15"/>
  <c r="AW151" i="15"/>
  <c r="AR152" i="15"/>
  <c r="AS152" i="15"/>
  <c r="AT152" i="15"/>
  <c r="AU152" i="15"/>
  <c r="AV152" i="15"/>
  <c r="AW152" i="15"/>
  <c r="AR153" i="15"/>
  <c r="AS153" i="15"/>
  <c r="AT153" i="15"/>
  <c r="AU153" i="15"/>
  <c r="AV153" i="15"/>
  <c r="AW153" i="15"/>
  <c r="AR154" i="15"/>
  <c r="AS154" i="15"/>
  <c r="AT154" i="15"/>
  <c r="AU154" i="15"/>
  <c r="AV154" i="15"/>
  <c r="AW154" i="15"/>
  <c r="AR155" i="15"/>
  <c r="AS155" i="15"/>
  <c r="AT155" i="15"/>
  <c r="AU155" i="15"/>
  <c r="AV155" i="15"/>
  <c r="AW155" i="15"/>
  <c r="AR156" i="15"/>
  <c r="AS156" i="15"/>
  <c r="AT156" i="15"/>
  <c r="AU156" i="15"/>
  <c r="AV156" i="15"/>
  <c r="AW156" i="15"/>
  <c r="AR157" i="15"/>
  <c r="AS157" i="15"/>
  <c r="AT157" i="15"/>
  <c r="AU157" i="15"/>
  <c r="AV157" i="15"/>
  <c r="AW157" i="15"/>
  <c r="AR158" i="15"/>
  <c r="AS158" i="15"/>
  <c r="AT158" i="15"/>
  <c r="AU158" i="15"/>
  <c r="AV158" i="15"/>
  <c r="AW158" i="15"/>
  <c r="AR159" i="15"/>
  <c r="AS159" i="15"/>
  <c r="AT159" i="15"/>
  <c r="AU159" i="15"/>
  <c r="AV159" i="15"/>
  <c r="AW159" i="15"/>
  <c r="V159" i="15" s="1"/>
  <c r="AK159" i="15" s="1"/>
  <c r="AR160" i="15"/>
  <c r="AS160" i="15"/>
  <c r="AT160" i="15"/>
  <c r="AU160" i="15"/>
  <c r="AV160" i="15"/>
  <c r="AW160" i="15"/>
  <c r="AR161" i="15"/>
  <c r="AS161" i="15"/>
  <c r="AT161" i="15"/>
  <c r="AU161" i="15"/>
  <c r="AV161" i="15"/>
  <c r="AW161" i="15"/>
  <c r="AR162" i="15"/>
  <c r="AS162" i="15"/>
  <c r="AT162" i="15"/>
  <c r="AU162" i="15"/>
  <c r="AV162" i="15"/>
  <c r="AW162" i="15"/>
  <c r="AR163" i="15"/>
  <c r="AS163" i="15"/>
  <c r="V163" i="15" s="1"/>
  <c r="AT163" i="15"/>
  <c r="AU163" i="15"/>
  <c r="AV163" i="15"/>
  <c r="AW163" i="15"/>
  <c r="AR164" i="15"/>
  <c r="AS164" i="15"/>
  <c r="AT164" i="15"/>
  <c r="AU164" i="15"/>
  <c r="AV164" i="15"/>
  <c r="AW164" i="15"/>
  <c r="AR165" i="15"/>
  <c r="AS165" i="15"/>
  <c r="AT165" i="15"/>
  <c r="AU165" i="15"/>
  <c r="AV165" i="15"/>
  <c r="AW165" i="15"/>
  <c r="AR166" i="15"/>
  <c r="AS166" i="15"/>
  <c r="AT166" i="15"/>
  <c r="AU166" i="15"/>
  <c r="AV166" i="15"/>
  <c r="AW166" i="15"/>
  <c r="AR167" i="15"/>
  <c r="AS167" i="15"/>
  <c r="AT167" i="15"/>
  <c r="AU167" i="15"/>
  <c r="AV167" i="15"/>
  <c r="AW167" i="15"/>
  <c r="AR168" i="15"/>
  <c r="AS168" i="15"/>
  <c r="AT168" i="15"/>
  <c r="AU168" i="15"/>
  <c r="AV168" i="15"/>
  <c r="AW168" i="15"/>
  <c r="AR169" i="15"/>
  <c r="AS169" i="15"/>
  <c r="AT169" i="15"/>
  <c r="AU169" i="15"/>
  <c r="AV169" i="15"/>
  <c r="AW169" i="15"/>
  <c r="AR170" i="15"/>
  <c r="AS170" i="15"/>
  <c r="AT170" i="15"/>
  <c r="AU170" i="15"/>
  <c r="AV170" i="15"/>
  <c r="AW170" i="15"/>
  <c r="AR171" i="15"/>
  <c r="AS171" i="15"/>
  <c r="AT171" i="15"/>
  <c r="AU171" i="15"/>
  <c r="AV171" i="15"/>
  <c r="AW171" i="15"/>
  <c r="AR172" i="15"/>
  <c r="AS172" i="15"/>
  <c r="AT172" i="15"/>
  <c r="AU172" i="15"/>
  <c r="AV172" i="15"/>
  <c r="AW172" i="15"/>
  <c r="AR173" i="15"/>
  <c r="AS173" i="15"/>
  <c r="AT173" i="15"/>
  <c r="AU173" i="15"/>
  <c r="AV173" i="15"/>
  <c r="AW173" i="15"/>
  <c r="AR174" i="15"/>
  <c r="AS174" i="15"/>
  <c r="AT174" i="15"/>
  <c r="AU174" i="15"/>
  <c r="AV174" i="15"/>
  <c r="AW174" i="15"/>
  <c r="AR175" i="15"/>
  <c r="AS175" i="15"/>
  <c r="AT175" i="15"/>
  <c r="AU175" i="15"/>
  <c r="AV175" i="15"/>
  <c r="AW175" i="15"/>
  <c r="AR176" i="15"/>
  <c r="AS176" i="15"/>
  <c r="AT176" i="15"/>
  <c r="AU176" i="15"/>
  <c r="AV176" i="15"/>
  <c r="AW176" i="15"/>
  <c r="AR177" i="15"/>
  <c r="AS177" i="15"/>
  <c r="AT177" i="15"/>
  <c r="AU177" i="15"/>
  <c r="AV177" i="15"/>
  <c r="AW177" i="15"/>
  <c r="AR178" i="15"/>
  <c r="AS178" i="15"/>
  <c r="AT178" i="15"/>
  <c r="AU178" i="15"/>
  <c r="AV178" i="15"/>
  <c r="AW178" i="15"/>
  <c r="AR179" i="15"/>
  <c r="AS179" i="15"/>
  <c r="AT179" i="15"/>
  <c r="AU179" i="15"/>
  <c r="AV179" i="15"/>
  <c r="AW179" i="15"/>
  <c r="AR180" i="15"/>
  <c r="AS180" i="15"/>
  <c r="AT180" i="15"/>
  <c r="AU180" i="15"/>
  <c r="AV180" i="15"/>
  <c r="AW180" i="15"/>
  <c r="AR181" i="15"/>
  <c r="AS181" i="15"/>
  <c r="AT181" i="15"/>
  <c r="AU181" i="15"/>
  <c r="AV181" i="15"/>
  <c r="AW181" i="15"/>
  <c r="AR182" i="15"/>
  <c r="AS182" i="15"/>
  <c r="AT182" i="15"/>
  <c r="AU182" i="15"/>
  <c r="AV182" i="15"/>
  <c r="AW182" i="15"/>
  <c r="AR183" i="15"/>
  <c r="AS183" i="15"/>
  <c r="AT183" i="15"/>
  <c r="AU183" i="15"/>
  <c r="AV183" i="15"/>
  <c r="AW183" i="15"/>
  <c r="AR184" i="15"/>
  <c r="AS184" i="15"/>
  <c r="AT184" i="15"/>
  <c r="AU184" i="15"/>
  <c r="AV184" i="15"/>
  <c r="AW184" i="15"/>
  <c r="AR185" i="15"/>
  <c r="AS185" i="15"/>
  <c r="AT185" i="15"/>
  <c r="AU185" i="15"/>
  <c r="AV185" i="15"/>
  <c r="AW185" i="15"/>
  <c r="AR186" i="15"/>
  <c r="AS186" i="15"/>
  <c r="AT186" i="15"/>
  <c r="AU186" i="15"/>
  <c r="AV186" i="15"/>
  <c r="AW186" i="15"/>
  <c r="AR187" i="15"/>
  <c r="AS187" i="15"/>
  <c r="AT187" i="15"/>
  <c r="AU187" i="15"/>
  <c r="AV187" i="15"/>
  <c r="AW187" i="15"/>
  <c r="AR188" i="15"/>
  <c r="AS188" i="15"/>
  <c r="AT188" i="15"/>
  <c r="AU188" i="15"/>
  <c r="AV188" i="15"/>
  <c r="AW188" i="15"/>
  <c r="AR189" i="15"/>
  <c r="AS189" i="15"/>
  <c r="V189" i="15" s="1"/>
  <c r="AK189" i="15" s="1"/>
  <c r="AT189" i="15"/>
  <c r="AU189" i="15"/>
  <c r="AV189" i="15"/>
  <c r="AW189" i="15"/>
  <c r="AR190" i="15"/>
  <c r="AS190" i="15"/>
  <c r="AT190" i="15"/>
  <c r="AU190" i="15"/>
  <c r="AV190" i="15"/>
  <c r="AW190" i="15"/>
  <c r="AR191" i="15"/>
  <c r="AS191" i="15"/>
  <c r="AT191" i="15"/>
  <c r="AU191" i="15"/>
  <c r="AV191" i="15"/>
  <c r="AW191" i="15"/>
  <c r="AR192" i="15"/>
  <c r="AS192" i="15"/>
  <c r="AT192" i="15"/>
  <c r="AU192" i="15"/>
  <c r="AV192" i="15"/>
  <c r="AW192" i="15"/>
  <c r="AR193" i="15"/>
  <c r="AS193" i="15"/>
  <c r="AT193" i="15"/>
  <c r="AU193" i="15"/>
  <c r="AV193" i="15"/>
  <c r="AW193" i="15"/>
  <c r="AR194" i="15"/>
  <c r="AS194" i="15"/>
  <c r="AT194" i="15"/>
  <c r="AU194" i="15"/>
  <c r="AV194" i="15"/>
  <c r="AW194" i="15"/>
  <c r="AR195" i="15"/>
  <c r="AS195" i="15"/>
  <c r="AT195" i="15"/>
  <c r="AU195" i="15"/>
  <c r="AV195" i="15"/>
  <c r="AW195" i="15"/>
  <c r="AR196" i="15"/>
  <c r="AS196" i="15"/>
  <c r="AT196" i="15"/>
  <c r="AU196" i="15"/>
  <c r="AV196" i="15"/>
  <c r="AW196" i="15"/>
  <c r="AR197" i="15"/>
  <c r="AS197" i="15"/>
  <c r="AT197" i="15"/>
  <c r="AU197" i="15"/>
  <c r="AV197" i="15"/>
  <c r="AW197" i="15"/>
  <c r="AR198" i="15"/>
  <c r="AS198" i="15"/>
  <c r="AT198" i="15"/>
  <c r="AU198" i="15"/>
  <c r="AV198" i="15"/>
  <c r="AW198" i="15"/>
  <c r="AR199" i="15"/>
  <c r="AS199" i="15"/>
  <c r="AT199" i="15"/>
  <c r="AU199" i="15"/>
  <c r="AV199" i="15"/>
  <c r="AW199" i="15"/>
  <c r="AR200" i="15"/>
  <c r="AS200" i="15"/>
  <c r="AT200" i="15"/>
  <c r="AU200" i="15"/>
  <c r="AV200" i="15"/>
  <c r="AW200" i="15"/>
  <c r="AR201" i="15"/>
  <c r="AS201" i="15"/>
  <c r="AT201" i="15"/>
  <c r="AU201" i="15"/>
  <c r="AV201" i="15"/>
  <c r="AW201" i="15"/>
  <c r="AR202" i="15"/>
  <c r="AS202" i="15"/>
  <c r="AT202" i="15"/>
  <c r="AU202" i="15"/>
  <c r="AV202" i="15"/>
  <c r="AW202" i="15"/>
  <c r="AR203" i="15"/>
  <c r="AS203" i="15"/>
  <c r="V203" i="15" s="1"/>
  <c r="AT203" i="15"/>
  <c r="AU203" i="15"/>
  <c r="AV203" i="15"/>
  <c r="AW203" i="15"/>
  <c r="AR204" i="15"/>
  <c r="AS204" i="15"/>
  <c r="AT204" i="15"/>
  <c r="AU204" i="15"/>
  <c r="AV204" i="15"/>
  <c r="AW204" i="15"/>
  <c r="AR205" i="15"/>
  <c r="AS205" i="15"/>
  <c r="AT205" i="15"/>
  <c r="AU205" i="15"/>
  <c r="AV205" i="15"/>
  <c r="AW205" i="15"/>
  <c r="AR206" i="15"/>
  <c r="AS206" i="15"/>
  <c r="AT206" i="15"/>
  <c r="AU206" i="15"/>
  <c r="AV206" i="15"/>
  <c r="AW206" i="15"/>
  <c r="AR207" i="15"/>
  <c r="AS207" i="15"/>
  <c r="AT207" i="15"/>
  <c r="AU207" i="15"/>
  <c r="AV207" i="15"/>
  <c r="AW207" i="15"/>
  <c r="AR208" i="15"/>
  <c r="AS208" i="15"/>
  <c r="AT208" i="15"/>
  <c r="AU208" i="15"/>
  <c r="AV208" i="15"/>
  <c r="AW208" i="15"/>
  <c r="AR209" i="15"/>
  <c r="AS209" i="15"/>
  <c r="AT209" i="15"/>
  <c r="AU209" i="15"/>
  <c r="AV209" i="15"/>
  <c r="AW209" i="15"/>
  <c r="V209" i="15" s="1"/>
  <c r="AK209" i="15" s="1"/>
  <c r="AR210" i="15"/>
  <c r="AS210" i="15"/>
  <c r="AT210" i="15"/>
  <c r="AU210" i="15"/>
  <c r="AV210" i="15"/>
  <c r="AW210" i="15"/>
  <c r="AR211" i="15"/>
  <c r="AS211" i="15"/>
  <c r="AT211" i="15"/>
  <c r="AU211" i="15"/>
  <c r="AV211" i="15"/>
  <c r="AW211" i="15"/>
  <c r="AR212" i="15"/>
  <c r="AS212" i="15"/>
  <c r="AT212" i="15"/>
  <c r="AU212" i="15"/>
  <c r="AV212" i="15"/>
  <c r="AW212" i="15"/>
  <c r="AR213" i="15"/>
  <c r="AS213" i="15"/>
  <c r="AT213" i="15"/>
  <c r="AU213" i="15"/>
  <c r="AV213" i="15"/>
  <c r="AW213" i="15"/>
  <c r="AR214" i="15"/>
  <c r="AS214" i="15"/>
  <c r="AT214" i="15"/>
  <c r="AU214" i="15"/>
  <c r="AV214" i="15"/>
  <c r="AW214" i="15"/>
  <c r="AR215" i="15"/>
  <c r="AS215" i="15"/>
  <c r="V215" i="15" s="1"/>
  <c r="AT215" i="15"/>
  <c r="AU215" i="15"/>
  <c r="AV215" i="15"/>
  <c r="AW215" i="15"/>
  <c r="AR216" i="15"/>
  <c r="AS216" i="15"/>
  <c r="AT216" i="15"/>
  <c r="AU216" i="15"/>
  <c r="AV216" i="15"/>
  <c r="AW216" i="15"/>
  <c r="AR217" i="15"/>
  <c r="AS217" i="15"/>
  <c r="AT217" i="15"/>
  <c r="AU217" i="15"/>
  <c r="AV217" i="15"/>
  <c r="AW217" i="15"/>
  <c r="AR218" i="15"/>
  <c r="AS218" i="15"/>
  <c r="AT218" i="15"/>
  <c r="AU218" i="15"/>
  <c r="AV218" i="15"/>
  <c r="AW218" i="15"/>
  <c r="AR219" i="15"/>
  <c r="AS219" i="15"/>
  <c r="AT219" i="15"/>
  <c r="AU219" i="15"/>
  <c r="AV219" i="15"/>
  <c r="AW219" i="15"/>
  <c r="AR220" i="15"/>
  <c r="AS220" i="15"/>
  <c r="AT220" i="15"/>
  <c r="AU220" i="15"/>
  <c r="AV220" i="15"/>
  <c r="AW220" i="15"/>
  <c r="AR221" i="15"/>
  <c r="AS221" i="15"/>
  <c r="AT221" i="15"/>
  <c r="AU221" i="15"/>
  <c r="AV221" i="15"/>
  <c r="AW221" i="15"/>
  <c r="AR222" i="15"/>
  <c r="AS222" i="15"/>
  <c r="AT222" i="15"/>
  <c r="AU222" i="15"/>
  <c r="AV222" i="15"/>
  <c r="AW222" i="15"/>
  <c r="AR223" i="15"/>
  <c r="AS223" i="15"/>
  <c r="AT223" i="15"/>
  <c r="AU223" i="15"/>
  <c r="AV223" i="15"/>
  <c r="AW223" i="15"/>
  <c r="AR224" i="15"/>
  <c r="AS224" i="15"/>
  <c r="AT224" i="15"/>
  <c r="AU224" i="15"/>
  <c r="AV224" i="15"/>
  <c r="AW224" i="15"/>
  <c r="AR225" i="15"/>
  <c r="AS225" i="15"/>
  <c r="AT225" i="15"/>
  <c r="AU225" i="15"/>
  <c r="AV225" i="15"/>
  <c r="AW225" i="15"/>
  <c r="AR226" i="15"/>
  <c r="AS226" i="15"/>
  <c r="AT226" i="15"/>
  <c r="AU226" i="15"/>
  <c r="AV226" i="15"/>
  <c r="AW226" i="15"/>
  <c r="AR227" i="15"/>
  <c r="AS227" i="15"/>
  <c r="V227" i="15" s="1"/>
  <c r="AT227" i="15"/>
  <c r="AU227" i="15"/>
  <c r="AV227" i="15"/>
  <c r="AW227" i="15"/>
  <c r="AR228" i="15"/>
  <c r="AS228" i="15"/>
  <c r="AT228" i="15"/>
  <c r="AU228" i="15"/>
  <c r="AV228" i="15"/>
  <c r="AW228" i="15"/>
  <c r="AR229" i="15"/>
  <c r="AS229" i="15"/>
  <c r="AT229" i="15"/>
  <c r="AU229" i="15"/>
  <c r="AV229" i="15"/>
  <c r="AW229" i="15"/>
  <c r="AR230" i="15"/>
  <c r="AS230" i="15"/>
  <c r="AT230" i="15"/>
  <c r="AU230" i="15"/>
  <c r="AV230" i="15"/>
  <c r="AW230" i="15"/>
  <c r="AR231" i="15"/>
  <c r="AS231" i="15"/>
  <c r="AT231" i="15"/>
  <c r="AU231" i="15"/>
  <c r="AV231" i="15"/>
  <c r="AW231" i="15"/>
  <c r="AR232" i="15"/>
  <c r="AS232" i="15"/>
  <c r="AT232" i="15"/>
  <c r="AU232" i="15"/>
  <c r="AV232" i="15"/>
  <c r="AW232" i="15"/>
  <c r="AR233" i="15"/>
  <c r="AS233" i="15"/>
  <c r="AT233" i="15"/>
  <c r="AU233" i="15"/>
  <c r="AV233" i="15"/>
  <c r="AW233" i="15"/>
  <c r="AR234" i="15"/>
  <c r="AS234" i="15"/>
  <c r="AT234" i="15"/>
  <c r="AU234" i="15"/>
  <c r="AV234" i="15"/>
  <c r="AW234" i="15"/>
  <c r="AR235" i="15"/>
  <c r="AS235" i="15"/>
  <c r="AT235" i="15"/>
  <c r="AU235" i="15"/>
  <c r="AV235" i="15"/>
  <c r="AW235" i="15"/>
  <c r="AR236" i="15"/>
  <c r="AS236" i="15"/>
  <c r="AT236" i="15"/>
  <c r="AU236" i="15"/>
  <c r="AV236" i="15"/>
  <c r="AW236" i="15"/>
  <c r="AR237" i="15"/>
  <c r="AS237" i="15"/>
  <c r="AT237" i="15"/>
  <c r="AU237" i="15"/>
  <c r="AV237" i="15"/>
  <c r="AW237" i="15"/>
  <c r="AR238" i="15"/>
  <c r="AS238" i="15"/>
  <c r="AT238" i="15"/>
  <c r="AU238" i="15"/>
  <c r="AV238" i="15"/>
  <c r="AW238" i="15"/>
  <c r="AR239" i="15"/>
  <c r="AS239" i="15"/>
  <c r="AT239" i="15"/>
  <c r="AU239" i="15"/>
  <c r="AV239" i="15"/>
  <c r="AW239" i="15"/>
  <c r="AR240" i="15"/>
  <c r="AS240" i="15"/>
  <c r="AT240" i="15"/>
  <c r="AU240" i="15"/>
  <c r="AV240" i="15"/>
  <c r="AW240" i="15"/>
  <c r="AR241" i="15"/>
  <c r="AS241" i="15"/>
  <c r="AT241" i="15"/>
  <c r="AU241" i="15"/>
  <c r="AV241" i="15"/>
  <c r="AW241" i="15"/>
  <c r="AR242" i="15"/>
  <c r="AS242" i="15"/>
  <c r="AT242" i="15"/>
  <c r="AU242" i="15"/>
  <c r="AV242" i="15"/>
  <c r="AW242" i="15"/>
  <c r="AR243" i="15"/>
  <c r="AS243" i="15"/>
  <c r="AT243" i="15"/>
  <c r="AU243" i="15"/>
  <c r="AV243" i="15"/>
  <c r="AW243" i="15"/>
  <c r="AR244" i="15"/>
  <c r="AS244" i="15"/>
  <c r="AT244" i="15"/>
  <c r="AU244" i="15"/>
  <c r="AV244" i="15"/>
  <c r="AW244" i="15"/>
  <c r="AR245" i="15"/>
  <c r="AS245" i="15"/>
  <c r="AT245" i="15"/>
  <c r="AU245" i="15"/>
  <c r="AV245" i="15"/>
  <c r="AW245" i="15"/>
  <c r="AR246" i="15"/>
  <c r="AS246" i="15"/>
  <c r="AT246" i="15"/>
  <c r="AU246" i="15"/>
  <c r="AV246" i="15"/>
  <c r="AW246" i="15"/>
  <c r="AR247" i="15"/>
  <c r="AS247" i="15"/>
  <c r="AT247" i="15"/>
  <c r="AU247" i="15"/>
  <c r="AV247" i="15"/>
  <c r="AW247" i="15"/>
  <c r="AR248" i="15"/>
  <c r="AS248" i="15"/>
  <c r="AT248" i="15"/>
  <c r="AU248" i="15"/>
  <c r="AV248" i="15"/>
  <c r="AW248" i="15"/>
  <c r="AR249" i="15"/>
  <c r="AS249" i="15"/>
  <c r="AT249" i="15"/>
  <c r="AU249" i="15"/>
  <c r="AV249" i="15"/>
  <c r="AW249" i="15"/>
  <c r="AR250" i="15"/>
  <c r="AS250" i="15"/>
  <c r="AT250" i="15"/>
  <c r="AU250" i="15"/>
  <c r="AV250" i="15"/>
  <c r="AW250" i="15"/>
  <c r="AR251" i="15"/>
  <c r="AS251" i="15"/>
  <c r="AT251" i="15"/>
  <c r="AU251" i="15"/>
  <c r="AV251" i="15"/>
  <c r="AW251" i="15"/>
  <c r="AR252" i="15"/>
  <c r="AS252" i="15"/>
  <c r="AT252" i="15"/>
  <c r="AU252" i="15"/>
  <c r="AV252" i="15"/>
  <c r="AW252" i="15"/>
  <c r="AR253" i="15"/>
  <c r="AS253" i="15"/>
  <c r="AT253" i="15"/>
  <c r="AU253" i="15"/>
  <c r="AV253" i="15"/>
  <c r="AW253" i="15"/>
  <c r="AR254" i="15"/>
  <c r="AS254" i="15"/>
  <c r="AT254" i="15"/>
  <c r="AU254" i="15"/>
  <c r="AV254" i="15"/>
  <c r="AW254" i="15"/>
  <c r="AR255" i="15"/>
  <c r="AS255" i="15"/>
  <c r="AT255" i="15"/>
  <c r="AU255" i="15"/>
  <c r="AV255" i="15"/>
  <c r="AW255" i="15"/>
  <c r="AR256" i="15"/>
  <c r="AS256" i="15"/>
  <c r="AT256" i="15"/>
  <c r="AU256" i="15"/>
  <c r="AV256" i="15"/>
  <c r="AW256" i="15"/>
  <c r="AR257" i="15"/>
  <c r="AS257" i="15"/>
  <c r="AT257" i="15"/>
  <c r="AU257" i="15"/>
  <c r="AV257" i="15"/>
  <c r="AW257" i="15"/>
  <c r="AR258" i="15"/>
  <c r="AS258" i="15"/>
  <c r="AT258" i="15"/>
  <c r="AU258" i="15"/>
  <c r="AV258" i="15"/>
  <c r="AW258" i="15"/>
  <c r="AR259" i="15"/>
  <c r="AS259" i="15"/>
  <c r="AT259" i="15"/>
  <c r="AU259" i="15"/>
  <c r="AV259" i="15"/>
  <c r="AW259" i="15"/>
  <c r="V259" i="15" s="1"/>
  <c r="AK259" i="15" s="1"/>
  <c r="AR260" i="15"/>
  <c r="AS260" i="15"/>
  <c r="AT260" i="15"/>
  <c r="AU260" i="15"/>
  <c r="AV260" i="15"/>
  <c r="AW260" i="15"/>
  <c r="AR261" i="15"/>
  <c r="AS261" i="15"/>
  <c r="AT261" i="15"/>
  <c r="AU261" i="15"/>
  <c r="AV261" i="15"/>
  <c r="AW261" i="15"/>
  <c r="AR262" i="15"/>
  <c r="AS262" i="15"/>
  <c r="AT262" i="15"/>
  <c r="AU262" i="15"/>
  <c r="AV262" i="15"/>
  <c r="AW262" i="15"/>
  <c r="AR263" i="15"/>
  <c r="AS263" i="15"/>
  <c r="AT263" i="15"/>
  <c r="AU263" i="15"/>
  <c r="AV263" i="15"/>
  <c r="AW263" i="15"/>
  <c r="AR264" i="15"/>
  <c r="AS264" i="15"/>
  <c r="AT264" i="15"/>
  <c r="AU264" i="15"/>
  <c r="AV264" i="15"/>
  <c r="AW264" i="15"/>
  <c r="AR265" i="15"/>
  <c r="AS265" i="15"/>
  <c r="AT265" i="15"/>
  <c r="AU265" i="15"/>
  <c r="AV265" i="15"/>
  <c r="AW265" i="15"/>
  <c r="AR266" i="15"/>
  <c r="AS266" i="15"/>
  <c r="AT266" i="15"/>
  <c r="AU266" i="15"/>
  <c r="AV266" i="15"/>
  <c r="AW266" i="15"/>
  <c r="AR267" i="15"/>
  <c r="AS267" i="15"/>
  <c r="AT267" i="15"/>
  <c r="AU267" i="15"/>
  <c r="AV267" i="15"/>
  <c r="AW267" i="15"/>
  <c r="AR268" i="15"/>
  <c r="AS268" i="15"/>
  <c r="AT268" i="15"/>
  <c r="AU268" i="15"/>
  <c r="AV268" i="15"/>
  <c r="AW268" i="15"/>
  <c r="AR269" i="15"/>
  <c r="AS269" i="15"/>
  <c r="AT269" i="15"/>
  <c r="AU269" i="15"/>
  <c r="AV269" i="15"/>
  <c r="AW269" i="15"/>
  <c r="AR270" i="15"/>
  <c r="AS270" i="15"/>
  <c r="AT270" i="15"/>
  <c r="AU270" i="15"/>
  <c r="AV270" i="15"/>
  <c r="AW270" i="15"/>
  <c r="AR271" i="15"/>
  <c r="AS271" i="15"/>
  <c r="AT271" i="15"/>
  <c r="AU271" i="15"/>
  <c r="AV271" i="15"/>
  <c r="AW271" i="15"/>
  <c r="AR272" i="15"/>
  <c r="AS272" i="15"/>
  <c r="AT272" i="15"/>
  <c r="AU272" i="15"/>
  <c r="AV272" i="15"/>
  <c r="AW272" i="15"/>
  <c r="AR273" i="15"/>
  <c r="AS273" i="15"/>
  <c r="AT273" i="15"/>
  <c r="AU273" i="15"/>
  <c r="AV273" i="15"/>
  <c r="AW273" i="15"/>
  <c r="AR274" i="15"/>
  <c r="AS274" i="15"/>
  <c r="AT274" i="15"/>
  <c r="AU274" i="15"/>
  <c r="AV274" i="15"/>
  <c r="AW274" i="15"/>
  <c r="AR275" i="15"/>
  <c r="AS275" i="15"/>
  <c r="AT275" i="15"/>
  <c r="AU275" i="15"/>
  <c r="AV275" i="15"/>
  <c r="AW275" i="15"/>
  <c r="AR276" i="15"/>
  <c r="AS276" i="15"/>
  <c r="AT276" i="15"/>
  <c r="AU276" i="15"/>
  <c r="AV276" i="15"/>
  <c r="AW276" i="15"/>
  <c r="AR277" i="15"/>
  <c r="AS277" i="15"/>
  <c r="AT277" i="15"/>
  <c r="AU277" i="15"/>
  <c r="AV277" i="15"/>
  <c r="AW277" i="15"/>
  <c r="AR278" i="15"/>
  <c r="AS278" i="15"/>
  <c r="AT278" i="15"/>
  <c r="AU278" i="15"/>
  <c r="AV278" i="15"/>
  <c r="AW278" i="15"/>
  <c r="AR279" i="15"/>
  <c r="AS279" i="15"/>
  <c r="AT279" i="15"/>
  <c r="AU279" i="15"/>
  <c r="AV279" i="15"/>
  <c r="AW279" i="15"/>
  <c r="AR280" i="15"/>
  <c r="AS280" i="15"/>
  <c r="AT280" i="15"/>
  <c r="AU280" i="15"/>
  <c r="AV280" i="15"/>
  <c r="AW280" i="15"/>
  <c r="AR281" i="15"/>
  <c r="AS281" i="15"/>
  <c r="AT281" i="15"/>
  <c r="AU281" i="15"/>
  <c r="AV281" i="15"/>
  <c r="AW281" i="15"/>
  <c r="AR282" i="15"/>
  <c r="AS282" i="15"/>
  <c r="AT282" i="15"/>
  <c r="AU282" i="15"/>
  <c r="AV282" i="15"/>
  <c r="AW282" i="15"/>
  <c r="AR283" i="15"/>
  <c r="AS283" i="15"/>
  <c r="AT283" i="15"/>
  <c r="AU283" i="15"/>
  <c r="AV283" i="15"/>
  <c r="AW283" i="15"/>
  <c r="AR284" i="15"/>
  <c r="AS284" i="15"/>
  <c r="AT284" i="15"/>
  <c r="AU284" i="15"/>
  <c r="AV284" i="15"/>
  <c r="AW284" i="15"/>
  <c r="AR285" i="15"/>
  <c r="AS285" i="15"/>
  <c r="AT285" i="15"/>
  <c r="AU285" i="15"/>
  <c r="AV285" i="15"/>
  <c r="AW285" i="15"/>
  <c r="AR286" i="15"/>
  <c r="AS286" i="15"/>
  <c r="AT286" i="15"/>
  <c r="AU286" i="15"/>
  <c r="AV286" i="15"/>
  <c r="AW286" i="15"/>
  <c r="AR287" i="15"/>
  <c r="AS287" i="15"/>
  <c r="AT287" i="15"/>
  <c r="AU287" i="15"/>
  <c r="AV287" i="15"/>
  <c r="AW287" i="15"/>
  <c r="AR288" i="15"/>
  <c r="AS288" i="15"/>
  <c r="AT288" i="15"/>
  <c r="AU288" i="15"/>
  <c r="AV288" i="15"/>
  <c r="AW288" i="15"/>
  <c r="AR289" i="15"/>
  <c r="AS289" i="15"/>
  <c r="AT289" i="15"/>
  <c r="AU289" i="15"/>
  <c r="AV289" i="15"/>
  <c r="AW289" i="15"/>
  <c r="AR290" i="15"/>
  <c r="AS290" i="15"/>
  <c r="AT290" i="15"/>
  <c r="AU290" i="15"/>
  <c r="AV290" i="15"/>
  <c r="AW290" i="15"/>
  <c r="AR291" i="15"/>
  <c r="AS291" i="15"/>
  <c r="AT291" i="15"/>
  <c r="AU291" i="15"/>
  <c r="AV291" i="15"/>
  <c r="AW291" i="15"/>
  <c r="AR292" i="15"/>
  <c r="AS292" i="15"/>
  <c r="AT292" i="15"/>
  <c r="AU292" i="15"/>
  <c r="AV292" i="15"/>
  <c r="AW292" i="15"/>
  <c r="AR293" i="15"/>
  <c r="AS293" i="15"/>
  <c r="AT293" i="15"/>
  <c r="AU293" i="15"/>
  <c r="AV293" i="15"/>
  <c r="AW293" i="15"/>
  <c r="AR294" i="15"/>
  <c r="AS294" i="15"/>
  <c r="AT294" i="15"/>
  <c r="AU294" i="15"/>
  <c r="AV294" i="15"/>
  <c r="AW294" i="15"/>
  <c r="AR295" i="15"/>
  <c r="AS295" i="15"/>
  <c r="AT295" i="15"/>
  <c r="AU295" i="15"/>
  <c r="AV295" i="15"/>
  <c r="AW295" i="15"/>
  <c r="AR296" i="15"/>
  <c r="AS296" i="15"/>
  <c r="AT296" i="15"/>
  <c r="AU296" i="15"/>
  <c r="AV296" i="15"/>
  <c r="AW296" i="15"/>
  <c r="AR297" i="15"/>
  <c r="AS297" i="15"/>
  <c r="AT297" i="15"/>
  <c r="AU297" i="15"/>
  <c r="AV297" i="15"/>
  <c r="AW297" i="15"/>
  <c r="AR298" i="15"/>
  <c r="AS298" i="15"/>
  <c r="AT298" i="15"/>
  <c r="AU298" i="15"/>
  <c r="AV298" i="15"/>
  <c r="AW298" i="15"/>
  <c r="AR299" i="15"/>
  <c r="AS299" i="15"/>
  <c r="AT299" i="15"/>
  <c r="AU299" i="15"/>
  <c r="AV299" i="15"/>
  <c r="AW299" i="15"/>
  <c r="AR300" i="15"/>
  <c r="AS300" i="15"/>
  <c r="AT300" i="15"/>
  <c r="AU300" i="15"/>
  <c r="AV300" i="15"/>
  <c r="AW300" i="15"/>
  <c r="AR301" i="15"/>
  <c r="AS301" i="15"/>
  <c r="AT301" i="15"/>
  <c r="AU301" i="15"/>
  <c r="AV301" i="15"/>
  <c r="AW301" i="15"/>
  <c r="AR302" i="15"/>
  <c r="AS302" i="15"/>
  <c r="AT302" i="15"/>
  <c r="AU302" i="15"/>
  <c r="AV302" i="15"/>
  <c r="AW302" i="15"/>
  <c r="AR303" i="15"/>
  <c r="AS303" i="15"/>
  <c r="AT303" i="15"/>
  <c r="AU303" i="15"/>
  <c r="AV303" i="15"/>
  <c r="AW303" i="15"/>
  <c r="AR304" i="15"/>
  <c r="AS304" i="15"/>
  <c r="AT304" i="15"/>
  <c r="AU304" i="15"/>
  <c r="AV304" i="15"/>
  <c r="AW304" i="15"/>
  <c r="AR305" i="15"/>
  <c r="AS305" i="15"/>
  <c r="AT305" i="15"/>
  <c r="AU305" i="15"/>
  <c r="AV305" i="15"/>
  <c r="AW305" i="15"/>
  <c r="AR306" i="15"/>
  <c r="AS306" i="15"/>
  <c r="AT306" i="15"/>
  <c r="AU306" i="15"/>
  <c r="AV306" i="15"/>
  <c r="AW306" i="15"/>
  <c r="AR307" i="15"/>
  <c r="AS307" i="15"/>
  <c r="AT307" i="15"/>
  <c r="AU307" i="15"/>
  <c r="AV307" i="15"/>
  <c r="AW307" i="15"/>
  <c r="AR308" i="15"/>
  <c r="AS308" i="15"/>
  <c r="AT308" i="15"/>
  <c r="AU308" i="15"/>
  <c r="AV308" i="15"/>
  <c r="AW308" i="15"/>
  <c r="AR309" i="15"/>
  <c r="AS309" i="15"/>
  <c r="AT309" i="15"/>
  <c r="AU309" i="15"/>
  <c r="AV309" i="15"/>
  <c r="AW309" i="15"/>
  <c r="AR310" i="15"/>
  <c r="AS310" i="15"/>
  <c r="AT310" i="15"/>
  <c r="AU310" i="15"/>
  <c r="AV310" i="15"/>
  <c r="AW310" i="15"/>
  <c r="AR311" i="15"/>
  <c r="AS311" i="15"/>
  <c r="AT311" i="15"/>
  <c r="AU311" i="15"/>
  <c r="AV311" i="15"/>
  <c r="AW311" i="15"/>
  <c r="AR312" i="15"/>
  <c r="AS312" i="15"/>
  <c r="AT312" i="15"/>
  <c r="AU312" i="15"/>
  <c r="AV312" i="15"/>
  <c r="AW312" i="15"/>
  <c r="AR313" i="15"/>
  <c r="AS313" i="15"/>
  <c r="AT313" i="15"/>
  <c r="AU313" i="15"/>
  <c r="AV313" i="15"/>
  <c r="AW313" i="15"/>
  <c r="AR314" i="15"/>
  <c r="AS314" i="15"/>
  <c r="AT314" i="15"/>
  <c r="AU314" i="15"/>
  <c r="AV314" i="15"/>
  <c r="AW314" i="15"/>
  <c r="AR315" i="15"/>
  <c r="AS315" i="15"/>
  <c r="AT315" i="15"/>
  <c r="AU315" i="15"/>
  <c r="AV315" i="15"/>
  <c r="AW315" i="15"/>
  <c r="AR316" i="15"/>
  <c r="AS316" i="15"/>
  <c r="AT316" i="15"/>
  <c r="AU316" i="15"/>
  <c r="AV316" i="15"/>
  <c r="AW316" i="15"/>
  <c r="AR317" i="15"/>
  <c r="AS317" i="15"/>
  <c r="V317" i="15" s="1"/>
  <c r="AK317" i="15" s="1"/>
  <c r="AT317" i="15"/>
  <c r="AU317" i="15"/>
  <c r="AV317" i="15"/>
  <c r="AW317" i="15"/>
  <c r="AR318" i="15"/>
  <c r="AS318" i="15"/>
  <c r="AT318" i="15"/>
  <c r="AU318" i="15"/>
  <c r="AV318" i="15"/>
  <c r="AW318" i="15"/>
  <c r="AR319" i="15"/>
  <c r="AS319" i="15"/>
  <c r="AT319" i="15"/>
  <c r="AU319" i="15"/>
  <c r="AV319" i="15"/>
  <c r="AW319" i="15"/>
  <c r="AR320" i="15"/>
  <c r="AS320" i="15"/>
  <c r="AT320" i="15"/>
  <c r="AU320" i="15"/>
  <c r="AV320" i="15"/>
  <c r="AW320" i="15"/>
  <c r="AR321" i="15"/>
  <c r="AS321" i="15"/>
  <c r="AT321" i="15"/>
  <c r="AU321" i="15"/>
  <c r="AV321" i="15"/>
  <c r="AW321" i="15"/>
  <c r="AR322" i="15"/>
  <c r="AS322" i="15"/>
  <c r="AT322" i="15"/>
  <c r="AU322" i="15"/>
  <c r="AV322" i="15"/>
  <c r="AW322" i="15"/>
  <c r="AR323" i="15"/>
  <c r="AS323" i="15"/>
  <c r="AT323" i="15"/>
  <c r="AU323" i="15"/>
  <c r="AV323" i="15"/>
  <c r="AW323" i="15"/>
  <c r="AR324" i="15"/>
  <c r="AS324" i="15"/>
  <c r="AT324" i="15"/>
  <c r="AU324" i="15"/>
  <c r="AV324" i="15"/>
  <c r="AW324" i="15"/>
  <c r="AR325" i="15"/>
  <c r="AS325" i="15"/>
  <c r="AT325" i="15"/>
  <c r="AU325" i="15"/>
  <c r="AV325" i="15"/>
  <c r="AW325" i="15"/>
  <c r="AR326" i="15"/>
  <c r="AS326" i="15"/>
  <c r="AT326" i="15"/>
  <c r="AU326" i="15"/>
  <c r="AV326" i="15"/>
  <c r="AW326" i="15"/>
  <c r="AR327" i="15"/>
  <c r="AS327" i="15"/>
  <c r="AT327" i="15"/>
  <c r="AU327" i="15"/>
  <c r="AV327" i="15"/>
  <c r="AW327" i="15"/>
  <c r="AR328" i="15"/>
  <c r="AS328" i="15"/>
  <c r="AT328" i="15"/>
  <c r="AU328" i="15"/>
  <c r="AV328" i="15"/>
  <c r="AW328" i="15"/>
  <c r="AR329" i="15"/>
  <c r="AS329" i="15"/>
  <c r="AT329" i="15"/>
  <c r="AU329" i="15"/>
  <c r="AV329" i="15"/>
  <c r="AW329" i="15"/>
  <c r="AR330" i="15"/>
  <c r="AS330" i="15"/>
  <c r="AT330" i="15"/>
  <c r="AU330" i="15"/>
  <c r="AV330" i="15"/>
  <c r="AW330" i="15"/>
  <c r="AR331" i="15"/>
  <c r="AS331" i="15"/>
  <c r="V331" i="15" s="1"/>
  <c r="AK331" i="15" s="1"/>
  <c r="AT331" i="15"/>
  <c r="AU331" i="15"/>
  <c r="AV331" i="15"/>
  <c r="AW331" i="15"/>
  <c r="AR332" i="15"/>
  <c r="AS332" i="15"/>
  <c r="AT332" i="15"/>
  <c r="AU332" i="15"/>
  <c r="AV332" i="15"/>
  <c r="AW332" i="15"/>
  <c r="AR333" i="15"/>
  <c r="AS333" i="15"/>
  <c r="AT333" i="15"/>
  <c r="AU333" i="15"/>
  <c r="AV333" i="15"/>
  <c r="AW333" i="15"/>
  <c r="AR334" i="15"/>
  <c r="AS334" i="15"/>
  <c r="AT334" i="15"/>
  <c r="AU334" i="15"/>
  <c r="AV334" i="15"/>
  <c r="AW334" i="15"/>
  <c r="AR335" i="15"/>
  <c r="AS335" i="15"/>
  <c r="AT335" i="15"/>
  <c r="AU335" i="15"/>
  <c r="AV335" i="15"/>
  <c r="AW335" i="15"/>
  <c r="AR336" i="15"/>
  <c r="AS336" i="15"/>
  <c r="AT336" i="15"/>
  <c r="AU336" i="15"/>
  <c r="AV336" i="15"/>
  <c r="AW336" i="15"/>
  <c r="AR337" i="15"/>
  <c r="AS337" i="15"/>
  <c r="AT337" i="15"/>
  <c r="AU337" i="15"/>
  <c r="AV337" i="15"/>
  <c r="AW337" i="15"/>
  <c r="AR338" i="15"/>
  <c r="AS338" i="15"/>
  <c r="AT338" i="15"/>
  <c r="AU338" i="15"/>
  <c r="AV338" i="15"/>
  <c r="AW338" i="15"/>
  <c r="AR339" i="15"/>
  <c r="AS339" i="15"/>
  <c r="AT339" i="15"/>
  <c r="AU339" i="15"/>
  <c r="AV339" i="15"/>
  <c r="AW339" i="15"/>
  <c r="AR340" i="15"/>
  <c r="AS340" i="15"/>
  <c r="AT340" i="15"/>
  <c r="AU340" i="15"/>
  <c r="AV340" i="15"/>
  <c r="AW340" i="15"/>
  <c r="AR341" i="15"/>
  <c r="AS341" i="15"/>
  <c r="AT341" i="15"/>
  <c r="AU341" i="15"/>
  <c r="AV341" i="15"/>
  <c r="AW341" i="15"/>
  <c r="AR342" i="15"/>
  <c r="AS342" i="15"/>
  <c r="AT342" i="15"/>
  <c r="AU342" i="15"/>
  <c r="AV342" i="15"/>
  <c r="AW342" i="15"/>
  <c r="AR343" i="15"/>
  <c r="AS343" i="15"/>
  <c r="AT343" i="15"/>
  <c r="AU343" i="15"/>
  <c r="AV343" i="15"/>
  <c r="AW343" i="15"/>
  <c r="AR344" i="15"/>
  <c r="AS344" i="15"/>
  <c r="AT344" i="15"/>
  <c r="AU344" i="15"/>
  <c r="AV344" i="15"/>
  <c r="AW344" i="15"/>
  <c r="AR345" i="15"/>
  <c r="AS345" i="15"/>
  <c r="AT345" i="15"/>
  <c r="AU345" i="15"/>
  <c r="AV345" i="15"/>
  <c r="AW345" i="15"/>
  <c r="AR346" i="15"/>
  <c r="AS346" i="15"/>
  <c r="AT346" i="15"/>
  <c r="AU346" i="15"/>
  <c r="AV346" i="15"/>
  <c r="AW346" i="15"/>
  <c r="AR347" i="15"/>
  <c r="AS347" i="15"/>
  <c r="AT347" i="15"/>
  <c r="AU347" i="15"/>
  <c r="AV347" i="15"/>
  <c r="AW347" i="15"/>
  <c r="AR348" i="15"/>
  <c r="AS348" i="15"/>
  <c r="AT348" i="15"/>
  <c r="AU348" i="15"/>
  <c r="AV348" i="15"/>
  <c r="AW348" i="15"/>
  <c r="AR349" i="15"/>
  <c r="AS349" i="15"/>
  <c r="AT349" i="15"/>
  <c r="AU349" i="15"/>
  <c r="AV349" i="15"/>
  <c r="AW349" i="15"/>
  <c r="AR350" i="15"/>
  <c r="AS350" i="15"/>
  <c r="AT350" i="15"/>
  <c r="AU350" i="15"/>
  <c r="AV350" i="15"/>
  <c r="AW350" i="15"/>
  <c r="AR351" i="15"/>
  <c r="AS351" i="15"/>
  <c r="AT351" i="15"/>
  <c r="AU351" i="15"/>
  <c r="AV351" i="15"/>
  <c r="AW351" i="15"/>
  <c r="AR352" i="15"/>
  <c r="AS352" i="15"/>
  <c r="AT352" i="15"/>
  <c r="AU352" i="15"/>
  <c r="AV352" i="15"/>
  <c r="AW352" i="15"/>
  <c r="AR353" i="15"/>
  <c r="AS353" i="15"/>
  <c r="AT353" i="15"/>
  <c r="AU353" i="15"/>
  <c r="AV353" i="15"/>
  <c r="AW353" i="15"/>
  <c r="AR354" i="15"/>
  <c r="AS354" i="15"/>
  <c r="AT354" i="15"/>
  <c r="AU354" i="15"/>
  <c r="AV354" i="15"/>
  <c r="AW354" i="15"/>
  <c r="AR355" i="15"/>
  <c r="AS355" i="15"/>
  <c r="V355" i="15" s="1"/>
  <c r="AK355" i="15" s="1"/>
  <c r="AT355" i="15"/>
  <c r="AU355" i="15"/>
  <c r="AV355" i="15"/>
  <c r="AW355" i="15"/>
  <c r="AR356" i="15"/>
  <c r="AS356" i="15"/>
  <c r="AT356" i="15"/>
  <c r="AU356" i="15"/>
  <c r="AV356" i="15"/>
  <c r="AW356" i="15"/>
  <c r="AR357" i="15"/>
  <c r="AS357" i="15"/>
  <c r="AT357" i="15"/>
  <c r="AU357" i="15"/>
  <c r="AV357" i="15"/>
  <c r="AW357" i="15"/>
  <c r="AR358" i="15"/>
  <c r="AS358" i="15"/>
  <c r="AT358" i="15"/>
  <c r="AU358" i="15"/>
  <c r="AV358" i="15"/>
  <c r="AW358" i="15"/>
  <c r="AR359" i="15"/>
  <c r="AS359" i="15"/>
  <c r="AT359" i="15"/>
  <c r="AU359" i="15"/>
  <c r="AV359" i="15"/>
  <c r="AW359" i="15"/>
  <c r="AR360" i="15"/>
  <c r="AS360" i="15"/>
  <c r="AT360" i="15"/>
  <c r="AU360" i="15"/>
  <c r="AV360" i="15"/>
  <c r="AW360" i="15"/>
  <c r="AR361" i="15"/>
  <c r="AS361" i="15"/>
  <c r="AT361" i="15"/>
  <c r="AU361" i="15"/>
  <c r="AV361" i="15"/>
  <c r="AW361" i="15"/>
  <c r="AR362" i="15"/>
  <c r="AS362" i="15"/>
  <c r="AT362" i="15"/>
  <c r="AU362" i="15"/>
  <c r="AV362" i="15"/>
  <c r="AW362" i="15"/>
  <c r="AR363" i="15"/>
  <c r="AS363" i="15"/>
  <c r="AT363" i="15"/>
  <c r="AU363" i="15"/>
  <c r="AV363" i="15"/>
  <c r="AW363" i="15"/>
  <c r="AR364" i="15"/>
  <c r="AS364" i="15"/>
  <c r="AT364" i="15"/>
  <c r="AU364" i="15"/>
  <c r="AV364" i="15"/>
  <c r="AW364" i="15"/>
  <c r="AR365" i="15"/>
  <c r="AS365" i="15"/>
  <c r="AT365" i="15"/>
  <c r="AU365" i="15"/>
  <c r="AV365" i="15"/>
  <c r="AW365" i="15"/>
  <c r="AR366" i="15"/>
  <c r="AS366" i="15"/>
  <c r="AT366" i="15"/>
  <c r="AU366" i="15"/>
  <c r="AV366" i="15"/>
  <c r="AW366" i="15"/>
  <c r="AR367" i="15"/>
  <c r="AS367" i="15"/>
  <c r="AT367" i="15"/>
  <c r="AU367" i="15"/>
  <c r="AV367" i="15"/>
  <c r="AW367" i="15"/>
  <c r="AR368" i="15"/>
  <c r="AS368" i="15"/>
  <c r="AT368" i="15"/>
  <c r="AU368" i="15"/>
  <c r="AV368" i="15"/>
  <c r="AW368" i="15"/>
  <c r="AR369" i="15"/>
  <c r="AS369" i="15"/>
  <c r="V369" i="15" s="1"/>
  <c r="AK369" i="15" s="1"/>
  <c r="AT369" i="15"/>
  <c r="AU369" i="15"/>
  <c r="AV369" i="15"/>
  <c r="AW369" i="15"/>
  <c r="AR370" i="15"/>
  <c r="AS370" i="15"/>
  <c r="AT370" i="15"/>
  <c r="AU370" i="15"/>
  <c r="AV370" i="15"/>
  <c r="AW370" i="15"/>
  <c r="AR371" i="15"/>
  <c r="AS371" i="15"/>
  <c r="AT371" i="15"/>
  <c r="AU371" i="15"/>
  <c r="AV371" i="15"/>
  <c r="AW371" i="15"/>
  <c r="AR372" i="15"/>
  <c r="AS372" i="15"/>
  <c r="AT372" i="15"/>
  <c r="AU372" i="15"/>
  <c r="AV372" i="15"/>
  <c r="AW372" i="15"/>
  <c r="AR373" i="15"/>
  <c r="AS373" i="15"/>
  <c r="AT373" i="15"/>
  <c r="AU373" i="15"/>
  <c r="AV373" i="15"/>
  <c r="AW373" i="15"/>
  <c r="AR374" i="15"/>
  <c r="AS374" i="15"/>
  <c r="AT374" i="15"/>
  <c r="AU374" i="15"/>
  <c r="AV374" i="15"/>
  <c r="AW374" i="15"/>
  <c r="AR375" i="15"/>
  <c r="AS375" i="15"/>
  <c r="AT375" i="15"/>
  <c r="AU375" i="15"/>
  <c r="AV375" i="15"/>
  <c r="AW375" i="15"/>
  <c r="AR376" i="15"/>
  <c r="AS376" i="15"/>
  <c r="AT376" i="15"/>
  <c r="AU376" i="15"/>
  <c r="AV376" i="15"/>
  <c r="AW376" i="15"/>
  <c r="AR377" i="15"/>
  <c r="AS377" i="15"/>
  <c r="AT377" i="15"/>
  <c r="AU377" i="15"/>
  <c r="AV377" i="15"/>
  <c r="AW377" i="15"/>
  <c r="AR378" i="15"/>
  <c r="AS378" i="15"/>
  <c r="AT378" i="15"/>
  <c r="AU378" i="15"/>
  <c r="AV378" i="15"/>
  <c r="AW378" i="15"/>
  <c r="AR379" i="15"/>
  <c r="AS379" i="15"/>
  <c r="AT379" i="15"/>
  <c r="AU379" i="15"/>
  <c r="AV379" i="15"/>
  <c r="AW379" i="15"/>
  <c r="AR380" i="15"/>
  <c r="AS380" i="15"/>
  <c r="AT380" i="15"/>
  <c r="AU380" i="15"/>
  <c r="AV380" i="15"/>
  <c r="AW380" i="15"/>
  <c r="AR381" i="15"/>
  <c r="AS381" i="15"/>
  <c r="AT381" i="15"/>
  <c r="AU381" i="15"/>
  <c r="AV381" i="15"/>
  <c r="AW381" i="15"/>
  <c r="AR382" i="15"/>
  <c r="AS382" i="15"/>
  <c r="AT382" i="15"/>
  <c r="AU382" i="15"/>
  <c r="AV382" i="15"/>
  <c r="AW382" i="15"/>
  <c r="AR383" i="15"/>
  <c r="AS383" i="15"/>
  <c r="AT383" i="15"/>
  <c r="AU383" i="15"/>
  <c r="AV383" i="15"/>
  <c r="AW383" i="15"/>
  <c r="AR384" i="15"/>
  <c r="AS384" i="15"/>
  <c r="AT384" i="15"/>
  <c r="AU384" i="15"/>
  <c r="AV384" i="15"/>
  <c r="AW384" i="15"/>
  <c r="AR385" i="15"/>
  <c r="AS385" i="15"/>
  <c r="AT385" i="15"/>
  <c r="AU385" i="15"/>
  <c r="AV385" i="15"/>
  <c r="AW385" i="15"/>
  <c r="AR386" i="15"/>
  <c r="AS386" i="15"/>
  <c r="AT386" i="15"/>
  <c r="AU386" i="15"/>
  <c r="AV386" i="15"/>
  <c r="AW386" i="15"/>
  <c r="AR387" i="15"/>
  <c r="AS387" i="15"/>
  <c r="AT387" i="15"/>
  <c r="AU387" i="15"/>
  <c r="AV387" i="15"/>
  <c r="AW387" i="15"/>
  <c r="AR388" i="15"/>
  <c r="AS388" i="15"/>
  <c r="AT388" i="15"/>
  <c r="AU388" i="15"/>
  <c r="AV388" i="15"/>
  <c r="AW388" i="15"/>
  <c r="AR389" i="15"/>
  <c r="AS389" i="15"/>
  <c r="AT389" i="15"/>
  <c r="AU389" i="15"/>
  <c r="AV389" i="15"/>
  <c r="AW389" i="15"/>
  <c r="AR390" i="15"/>
  <c r="AS390" i="15"/>
  <c r="AT390" i="15"/>
  <c r="AU390" i="15"/>
  <c r="AV390" i="15"/>
  <c r="AW390" i="15"/>
  <c r="AR391" i="15"/>
  <c r="AS391" i="15"/>
  <c r="AT391" i="15"/>
  <c r="AU391" i="15"/>
  <c r="AV391" i="15"/>
  <c r="AW391" i="15"/>
  <c r="AR392" i="15"/>
  <c r="AS392" i="15"/>
  <c r="AT392" i="15"/>
  <c r="AU392" i="15"/>
  <c r="AV392" i="15"/>
  <c r="AW392" i="15"/>
  <c r="AR393" i="15"/>
  <c r="AS393" i="15"/>
  <c r="AT393" i="15"/>
  <c r="AU393" i="15"/>
  <c r="AV393" i="15"/>
  <c r="AW393" i="15"/>
  <c r="AR394" i="15"/>
  <c r="AS394" i="15"/>
  <c r="AT394" i="15"/>
  <c r="AU394" i="15"/>
  <c r="AV394" i="15"/>
  <c r="AW394" i="15"/>
  <c r="AR395" i="15"/>
  <c r="AS395" i="15"/>
  <c r="AT395" i="15"/>
  <c r="AU395" i="15"/>
  <c r="AV395" i="15"/>
  <c r="AW395" i="15"/>
  <c r="AR396" i="15"/>
  <c r="AS396" i="15"/>
  <c r="AT396" i="15"/>
  <c r="AU396" i="15"/>
  <c r="AV396" i="15"/>
  <c r="AW396" i="15"/>
  <c r="AR397" i="15"/>
  <c r="AS397" i="15"/>
  <c r="AT397" i="15"/>
  <c r="AU397" i="15"/>
  <c r="AV397" i="15"/>
  <c r="AW397" i="15"/>
  <c r="AR398" i="15"/>
  <c r="AS398" i="15"/>
  <c r="AT398" i="15"/>
  <c r="AU398" i="15"/>
  <c r="AV398" i="15"/>
  <c r="AW398" i="15"/>
  <c r="AR399" i="15"/>
  <c r="AS399" i="15"/>
  <c r="AT399" i="15"/>
  <c r="AU399" i="15"/>
  <c r="AV399" i="15"/>
  <c r="AW399" i="15"/>
  <c r="AR400" i="15"/>
  <c r="AS400" i="15"/>
  <c r="AT400" i="15"/>
  <c r="AU400" i="15"/>
  <c r="AV400" i="15"/>
  <c r="AW400" i="15"/>
  <c r="AR401" i="15"/>
  <c r="AS401" i="15"/>
  <c r="AT401" i="15"/>
  <c r="AU401" i="15"/>
  <c r="AV401" i="15"/>
  <c r="AW401" i="15"/>
  <c r="AR402" i="15"/>
  <c r="AS402" i="15"/>
  <c r="AT402" i="15"/>
  <c r="AU402" i="15"/>
  <c r="AV402" i="15"/>
  <c r="AW402" i="15"/>
  <c r="AR403" i="15"/>
  <c r="AS403" i="15"/>
  <c r="AT403" i="15"/>
  <c r="AU403" i="15"/>
  <c r="AV403" i="15"/>
  <c r="AW403" i="15"/>
  <c r="AR404" i="15"/>
  <c r="AS404" i="15"/>
  <c r="AT404" i="15"/>
  <c r="AU404" i="15"/>
  <c r="AV404" i="15"/>
  <c r="AW404" i="15"/>
  <c r="AR405" i="15"/>
  <c r="AS405" i="15"/>
  <c r="AT405" i="15"/>
  <c r="AU405" i="15"/>
  <c r="AV405" i="15"/>
  <c r="AW405" i="15"/>
  <c r="AR406" i="15"/>
  <c r="AS406" i="15"/>
  <c r="AT406" i="15"/>
  <c r="AU406" i="15"/>
  <c r="AV406" i="15"/>
  <c r="AW406" i="15"/>
  <c r="AR407" i="15"/>
  <c r="AS407" i="15"/>
  <c r="AT407" i="15"/>
  <c r="AU407" i="15"/>
  <c r="AV407" i="15"/>
  <c r="AW407" i="15"/>
  <c r="AR408" i="15"/>
  <c r="AS408" i="15"/>
  <c r="AT408" i="15"/>
  <c r="AU408" i="15"/>
  <c r="AV408" i="15"/>
  <c r="AW408" i="15"/>
  <c r="AR409" i="15"/>
  <c r="AS409" i="15"/>
  <c r="AT409" i="15"/>
  <c r="AU409" i="15"/>
  <c r="AV409" i="15"/>
  <c r="AW409" i="15"/>
  <c r="AR410" i="15"/>
  <c r="AS410" i="15"/>
  <c r="AT410" i="15"/>
  <c r="AU410" i="15"/>
  <c r="AV410" i="15"/>
  <c r="AW410" i="15"/>
  <c r="AR411" i="15"/>
  <c r="AS411" i="15"/>
  <c r="AT411" i="15"/>
  <c r="AU411" i="15"/>
  <c r="AV411" i="15"/>
  <c r="AW411" i="15"/>
  <c r="AR412" i="15"/>
  <c r="AS412" i="15"/>
  <c r="AT412" i="15"/>
  <c r="AU412" i="15"/>
  <c r="AV412" i="15"/>
  <c r="AW412" i="15"/>
  <c r="AR413" i="15"/>
  <c r="AS413" i="15"/>
  <c r="AT413" i="15"/>
  <c r="AU413" i="15"/>
  <c r="AV413" i="15"/>
  <c r="AW413" i="15"/>
  <c r="AR414" i="15"/>
  <c r="AS414" i="15"/>
  <c r="AT414" i="15"/>
  <c r="AU414" i="15"/>
  <c r="AV414" i="15"/>
  <c r="AW414" i="15"/>
  <c r="AR415" i="15"/>
  <c r="AS415" i="15"/>
  <c r="AT415" i="15"/>
  <c r="AU415" i="15"/>
  <c r="AV415" i="15"/>
  <c r="AW415" i="15"/>
  <c r="AR416" i="15"/>
  <c r="AS416" i="15"/>
  <c r="AT416" i="15"/>
  <c r="AU416" i="15"/>
  <c r="AV416" i="15"/>
  <c r="AW416" i="15"/>
  <c r="AR417" i="15"/>
  <c r="AS417" i="15"/>
  <c r="AT417" i="15"/>
  <c r="AU417" i="15"/>
  <c r="AV417" i="15"/>
  <c r="AW417" i="15"/>
  <c r="AR418" i="15"/>
  <c r="AS418" i="15"/>
  <c r="AT418" i="15"/>
  <c r="AU418" i="15"/>
  <c r="AV418" i="15"/>
  <c r="AW418" i="15"/>
  <c r="AR419" i="15"/>
  <c r="AS419" i="15"/>
  <c r="AT419" i="15"/>
  <c r="AU419" i="15"/>
  <c r="AV419" i="15"/>
  <c r="AW419" i="15"/>
  <c r="AR420" i="15"/>
  <c r="AS420" i="15"/>
  <c r="AT420" i="15"/>
  <c r="AU420" i="15"/>
  <c r="AV420" i="15"/>
  <c r="AW420" i="15"/>
  <c r="AR421" i="15"/>
  <c r="AS421" i="15"/>
  <c r="AT421" i="15"/>
  <c r="AU421" i="15"/>
  <c r="AV421" i="15"/>
  <c r="AW421" i="15"/>
  <c r="AR422" i="15"/>
  <c r="AS422" i="15"/>
  <c r="AT422" i="15"/>
  <c r="AU422" i="15"/>
  <c r="AV422" i="15"/>
  <c r="AW422" i="15"/>
  <c r="AR423" i="15"/>
  <c r="AS423" i="15"/>
  <c r="AT423" i="15"/>
  <c r="AU423" i="15"/>
  <c r="AV423" i="15"/>
  <c r="AW423" i="15"/>
  <c r="AR424" i="15"/>
  <c r="AS424" i="15"/>
  <c r="AT424" i="15"/>
  <c r="AU424" i="15"/>
  <c r="AV424" i="15"/>
  <c r="AW424" i="15"/>
  <c r="AR425" i="15"/>
  <c r="AS425" i="15"/>
  <c r="AT425" i="15"/>
  <c r="AU425" i="15"/>
  <c r="AV425" i="15"/>
  <c r="AW425" i="15"/>
  <c r="AR426" i="15"/>
  <c r="AS426" i="15"/>
  <c r="AT426" i="15"/>
  <c r="AU426" i="15"/>
  <c r="AV426" i="15"/>
  <c r="AW426" i="15"/>
  <c r="AR427" i="15"/>
  <c r="AS427" i="15"/>
  <c r="AT427" i="15"/>
  <c r="AU427" i="15"/>
  <c r="AV427" i="15"/>
  <c r="AW427" i="15"/>
  <c r="AR428" i="15"/>
  <c r="AS428" i="15"/>
  <c r="AT428" i="15"/>
  <c r="AU428" i="15"/>
  <c r="AV428" i="15"/>
  <c r="AW428" i="15"/>
  <c r="AR429" i="15"/>
  <c r="AS429" i="15"/>
  <c r="AT429" i="15"/>
  <c r="AU429" i="15"/>
  <c r="AV429" i="15"/>
  <c r="AW429" i="15"/>
  <c r="AR430" i="15"/>
  <c r="AS430" i="15"/>
  <c r="AT430" i="15"/>
  <c r="AU430" i="15"/>
  <c r="AV430" i="15"/>
  <c r="AW430" i="15"/>
  <c r="AR431" i="15"/>
  <c r="AS431" i="15"/>
  <c r="AT431" i="15"/>
  <c r="AU431" i="15"/>
  <c r="AV431" i="15"/>
  <c r="AW431" i="15"/>
  <c r="AR432" i="15"/>
  <c r="AS432" i="15"/>
  <c r="AT432" i="15"/>
  <c r="AU432" i="15"/>
  <c r="AV432" i="15"/>
  <c r="AW432" i="15"/>
  <c r="AR433" i="15"/>
  <c r="AS433" i="15"/>
  <c r="AT433" i="15"/>
  <c r="AU433" i="15"/>
  <c r="AV433" i="15"/>
  <c r="AW433" i="15"/>
  <c r="AR434" i="15"/>
  <c r="AS434" i="15"/>
  <c r="AT434" i="15"/>
  <c r="AU434" i="15"/>
  <c r="AV434" i="15"/>
  <c r="AW434" i="15"/>
  <c r="AR435" i="15"/>
  <c r="AS435" i="15"/>
  <c r="AT435" i="15"/>
  <c r="AU435" i="15"/>
  <c r="AV435" i="15"/>
  <c r="AW435" i="15"/>
  <c r="AR436" i="15"/>
  <c r="AS436" i="15"/>
  <c r="AT436" i="15"/>
  <c r="AU436" i="15"/>
  <c r="AV436" i="15"/>
  <c r="AW436" i="15"/>
  <c r="AR437" i="15"/>
  <c r="AS437" i="15"/>
  <c r="AT437" i="15"/>
  <c r="AU437" i="15"/>
  <c r="AV437" i="15"/>
  <c r="AW437" i="15"/>
  <c r="AR438" i="15"/>
  <c r="AS438" i="15"/>
  <c r="AT438" i="15"/>
  <c r="AU438" i="15"/>
  <c r="AV438" i="15"/>
  <c r="AW438" i="15"/>
  <c r="AR439" i="15"/>
  <c r="AS439" i="15"/>
  <c r="AT439" i="15"/>
  <c r="AU439" i="15"/>
  <c r="AV439" i="15"/>
  <c r="AW439" i="15"/>
  <c r="AR440" i="15"/>
  <c r="AS440" i="15"/>
  <c r="AT440" i="15"/>
  <c r="AU440" i="15"/>
  <c r="AV440" i="15"/>
  <c r="AW440" i="15"/>
  <c r="V52" i="15"/>
  <c r="U51" i="15"/>
  <c r="AJ51" i="15" s="1"/>
  <c r="J26" i="15"/>
  <c r="J27" i="15"/>
  <c r="J28" i="15"/>
  <c r="J29" i="15"/>
  <c r="J30" i="15"/>
  <c r="J31" i="15"/>
  <c r="J32" i="15"/>
  <c r="J33" i="15"/>
  <c r="J34" i="15"/>
  <c r="J35" i="15"/>
  <c r="J36" i="15"/>
  <c r="J37" i="15"/>
  <c r="J38" i="15"/>
  <c r="J39" i="15"/>
  <c r="J40" i="15"/>
  <c r="J41" i="15"/>
  <c r="J42" i="15"/>
  <c r="J43" i="15"/>
  <c r="I26" i="15"/>
  <c r="I27" i="15"/>
  <c r="I28" i="15"/>
  <c r="I29" i="15"/>
  <c r="I30" i="15"/>
  <c r="I31" i="15"/>
  <c r="I32" i="15"/>
  <c r="I33" i="15"/>
  <c r="I34" i="15"/>
  <c r="I35" i="15"/>
  <c r="I36" i="15"/>
  <c r="I37" i="15"/>
  <c r="I38" i="15"/>
  <c r="I39" i="15"/>
  <c r="I40" i="15"/>
  <c r="I41" i="15"/>
  <c r="I42" i="15"/>
  <c r="H26" i="15"/>
  <c r="H27" i="15"/>
  <c r="H28" i="15"/>
  <c r="H29" i="15"/>
  <c r="H30" i="15"/>
  <c r="H31" i="15"/>
  <c r="H32" i="15"/>
  <c r="H33" i="15"/>
  <c r="H34" i="15"/>
  <c r="H35" i="15"/>
  <c r="H36" i="15"/>
  <c r="H37" i="15"/>
  <c r="H38" i="15"/>
  <c r="H39" i="15"/>
  <c r="H40" i="15"/>
  <c r="H41" i="15"/>
  <c r="H42" i="15"/>
  <c r="H43" i="15"/>
  <c r="G26" i="15"/>
  <c r="G27" i="15"/>
  <c r="G28" i="15"/>
  <c r="G29" i="15"/>
  <c r="G30" i="15"/>
  <c r="G31" i="15"/>
  <c r="G32" i="15"/>
  <c r="G33" i="15"/>
  <c r="G34" i="15"/>
  <c r="G35" i="15"/>
  <c r="G36" i="15"/>
  <c r="G37" i="15"/>
  <c r="G38" i="15"/>
  <c r="G39" i="15"/>
  <c r="G40" i="15"/>
  <c r="G41" i="15"/>
  <c r="G42" i="15"/>
  <c r="G43" i="15"/>
  <c r="J25" i="15"/>
  <c r="F52" i="15"/>
  <c r="H52" i="15"/>
  <c r="AA52" i="15" s="1"/>
  <c r="O52" i="15"/>
  <c r="U52" i="15"/>
  <c r="AJ52" i="15" s="1"/>
  <c r="H53" i="15"/>
  <c r="AA53" i="15" s="1"/>
  <c r="O53" i="15"/>
  <c r="U53" i="15"/>
  <c r="AJ53" i="15" s="1"/>
  <c r="F54" i="15"/>
  <c r="H54" i="15"/>
  <c r="AA54" i="15" s="1"/>
  <c r="O54" i="15"/>
  <c r="U54" i="15"/>
  <c r="AJ54" i="15" s="1"/>
  <c r="V54" i="15"/>
  <c r="AK54" i="15" s="1"/>
  <c r="F55" i="15"/>
  <c r="H55" i="15"/>
  <c r="AA55" i="15" s="1"/>
  <c r="O55" i="15"/>
  <c r="U55" i="15"/>
  <c r="AJ55" i="15" s="1"/>
  <c r="F56" i="15"/>
  <c r="H56" i="15"/>
  <c r="AA56" i="15" s="1"/>
  <c r="O56" i="15"/>
  <c r="U56" i="15"/>
  <c r="AJ56" i="15" s="1"/>
  <c r="V56" i="15"/>
  <c r="AK56" i="15"/>
  <c r="F57" i="15"/>
  <c r="H57" i="15"/>
  <c r="AA57" i="15" s="1"/>
  <c r="O57" i="15"/>
  <c r="U57" i="15"/>
  <c r="AJ57" i="15"/>
  <c r="F58" i="15"/>
  <c r="H58" i="15"/>
  <c r="O58" i="15"/>
  <c r="U58" i="15"/>
  <c r="AJ58" i="15" s="1"/>
  <c r="V58" i="15"/>
  <c r="AK58" i="15" s="1"/>
  <c r="F59" i="15"/>
  <c r="H59" i="15"/>
  <c r="AA59" i="15" s="1"/>
  <c r="O59" i="15"/>
  <c r="U59" i="15"/>
  <c r="AJ59" i="15" s="1"/>
  <c r="F60" i="15"/>
  <c r="H60" i="15"/>
  <c r="AA60" i="15" s="1"/>
  <c r="O60" i="15"/>
  <c r="U60" i="15"/>
  <c r="AJ60" i="15" s="1"/>
  <c r="V60" i="15"/>
  <c r="F61" i="15"/>
  <c r="H61" i="15"/>
  <c r="AA61" i="15" s="1"/>
  <c r="O61" i="15"/>
  <c r="U61" i="15"/>
  <c r="AJ61" i="15" s="1"/>
  <c r="V61" i="15"/>
  <c r="F62" i="15"/>
  <c r="H62" i="15"/>
  <c r="O62" i="15"/>
  <c r="U62" i="15"/>
  <c r="AJ62" i="15" s="1"/>
  <c r="V62" i="15"/>
  <c r="F63" i="15"/>
  <c r="H63" i="15"/>
  <c r="AA63" i="15" s="1"/>
  <c r="O63" i="15"/>
  <c r="U63" i="15"/>
  <c r="AJ63" i="15" s="1"/>
  <c r="F64" i="15"/>
  <c r="H64" i="15"/>
  <c r="AA64" i="15" s="1"/>
  <c r="O64" i="15"/>
  <c r="U64" i="15"/>
  <c r="AJ64" i="15" s="1"/>
  <c r="V64" i="15"/>
  <c r="F65" i="15"/>
  <c r="H65" i="15"/>
  <c r="AA65" i="15" s="1"/>
  <c r="O65" i="15"/>
  <c r="U65" i="15"/>
  <c r="AJ65" i="15" s="1"/>
  <c r="F66" i="15"/>
  <c r="H66" i="15"/>
  <c r="AA66" i="15" s="1"/>
  <c r="O66" i="15"/>
  <c r="U66" i="15"/>
  <c r="AJ66" i="15" s="1"/>
  <c r="V66" i="15"/>
  <c r="AK66" i="15" s="1"/>
  <c r="F67" i="15"/>
  <c r="H67" i="15"/>
  <c r="AA67" i="15" s="1"/>
  <c r="O67" i="15"/>
  <c r="U67" i="15"/>
  <c r="AJ67" i="15" s="1"/>
  <c r="F68" i="15"/>
  <c r="H68" i="15"/>
  <c r="AA68" i="15" s="1"/>
  <c r="O68" i="15"/>
  <c r="U68" i="15"/>
  <c r="AJ68" i="15" s="1"/>
  <c r="V68" i="15"/>
  <c r="AK68" i="15" s="1"/>
  <c r="F69" i="15"/>
  <c r="H69" i="15"/>
  <c r="AA69" i="15" s="1"/>
  <c r="O69" i="15"/>
  <c r="U69" i="15"/>
  <c r="AJ69" i="15" s="1"/>
  <c r="F70" i="15"/>
  <c r="H70" i="15"/>
  <c r="O70" i="15"/>
  <c r="U70" i="15"/>
  <c r="AJ70" i="15" s="1"/>
  <c r="V70" i="15"/>
  <c r="AK70" i="15" s="1"/>
  <c r="F71" i="15"/>
  <c r="H71" i="15"/>
  <c r="AA71" i="15" s="1"/>
  <c r="O71" i="15"/>
  <c r="U71" i="15"/>
  <c r="AJ71" i="15" s="1"/>
  <c r="F72" i="15"/>
  <c r="H72" i="15"/>
  <c r="AE72" i="15" s="1"/>
  <c r="O72" i="15"/>
  <c r="U72" i="15"/>
  <c r="AJ72" i="15" s="1"/>
  <c r="V72" i="15"/>
  <c r="F73" i="15"/>
  <c r="H73" i="15"/>
  <c r="AI73" i="15" s="1"/>
  <c r="O73" i="15"/>
  <c r="U73" i="15"/>
  <c r="AJ73" i="15" s="1"/>
  <c r="V73" i="15"/>
  <c r="F74" i="15"/>
  <c r="H74" i="15"/>
  <c r="O74" i="15"/>
  <c r="U74" i="15"/>
  <c r="AJ74" i="15" s="1"/>
  <c r="V74" i="15"/>
  <c r="F75" i="15"/>
  <c r="H75" i="15"/>
  <c r="AA75" i="15" s="1"/>
  <c r="O75" i="15"/>
  <c r="U75" i="15"/>
  <c r="AJ75" i="15" s="1"/>
  <c r="F76" i="15"/>
  <c r="H76" i="15"/>
  <c r="AA76" i="15" s="1"/>
  <c r="O76" i="15"/>
  <c r="U76" i="15"/>
  <c r="AJ76" i="15" s="1"/>
  <c r="V76" i="15"/>
  <c r="F77" i="15"/>
  <c r="H77" i="15"/>
  <c r="AA77" i="15" s="1"/>
  <c r="O77" i="15"/>
  <c r="U77" i="15"/>
  <c r="AJ77" i="15" s="1"/>
  <c r="F78" i="15"/>
  <c r="H78" i="15"/>
  <c r="AA78" i="15" s="1"/>
  <c r="O78" i="15"/>
  <c r="U78" i="15"/>
  <c r="AJ78" i="15" s="1"/>
  <c r="V78" i="15"/>
  <c r="AK78" i="15" s="1"/>
  <c r="F79" i="15"/>
  <c r="H79" i="15"/>
  <c r="AA79" i="15" s="1"/>
  <c r="O79" i="15"/>
  <c r="U79" i="15"/>
  <c r="AJ79" i="15" s="1"/>
  <c r="F80" i="15"/>
  <c r="H80" i="15"/>
  <c r="AO80" i="15" s="1"/>
  <c r="O80" i="15"/>
  <c r="U80" i="15"/>
  <c r="AJ80" i="15" s="1"/>
  <c r="V80" i="15"/>
  <c r="AK80" i="15" s="1"/>
  <c r="F81" i="15"/>
  <c r="H81" i="15"/>
  <c r="AO81" i="15" s="1"/>
  <c r="O81" i="15"/>
  <c r="U81" i="15"/>
  <c r="AJ81" i="15" s="1"/>
  <c r="F82" i="15"/>
  <c r="H82" i="15"/>
  <c r="O82" i="15"/>
  <c r="U82" i="15"/>
  <c r="AJ82" i="15" s="1"/>
  <c r="V82" i="15"/>
  <c r="AK82" i="15" s="1"/>
  <c r="F83" i="15"/>
  <c r="H83" i="15"/>
  <c r="AI83" i="15" s="1"/>
  <c r="O83" i="15"/>
  <c r="U83" i="15"/>
  <c r="AJ83" i="15" s="1"/>
  <c r="F84" i="15"/>
  <c r="H84" i="15"/>
  <c r="AA84" i="15" s="1"/>
  <c r="O84" i="15"/>
  <c r="U84" i="15"/>
  <c r="AJ84" i="15" s="1"/>
  <c r="V84" i="15"/>
  <c r="F85" i="15"/>
  <c r="H85" i="15"/>
  <c r="AA85" i="15" s="1"/>
  <c r="O85" i="15"/>
  <c r="U85" i="15"/>
  <c r="AJ85" i="15" s="1"/>
  <c r="V85" i="15"/>
  <c r="F86" i="15"/>
  <c r="H86" i="15"/>
  <c r="O86" i="15"/>
  <c r="U86" i="15"/>
  <c r="AJ86" i="15" s="1"/>
  <c r="V86" i="15"/>
  <c r="F87" i="15"/>
  <c r="H87" i="15"/>
  <c r="AA87" i="15" s="1"/>
  <c r="O87" i="15"/>
  <c r="U87" i="15"/>
  <c r="AJ87" i="15" s="1"/>
  <c r="F88" i="15"/>
  <c r="H88" i="15"/>
  <c r="AA88" i="15" s="1"/>
  <c r="O88" i="15"/>
  <c r="U88" i="15"/>
  <c r="AJ88" i="15" s="1"/>
  <c r="V88" i="15"/>
  <c r="F89" i="15"/>
  <c r="H89" i="15"/>
  <c r="AA89" i="15" s="1"/>
  <c r="O89" i="15"/>
  <c r="U89" i="15"/>
  <c r="AJ89" i="15" s="1"/>
  <c r="F90" i="15"/>
  <c r="H90" i="15"/>
  <c r="AA90" i="15" s="1"/>
  <c r="O90" i="15"/>
  <c r="U90" i="15"/>
  <c r="AJ90" i="15" s="1"/>
  <c r="V90" i="15"/>
  <c r="AK90" i="15" s="1"/>
  <c r="F91" i="15"/>
  <c r="H91" i="15"/>
  <c r="AA91" i="15" s="1"/>
  <c r="O91" i="15"/>
  <c r="U91" i="15"/>
  <c r="AJ91" i="15" s="1"/>
  <c r="F92" i="15"/>
  <c r="H92" i="15"/>
  <c r="AI92" i="15" s="1"/>
  <c r="O92" i="15"/>
  <c r="U92" i="15"/>
  <c r="AJ92" i="15" s="1"/>
  <c r="V92" i="15"/>
  <c r="AK92" i="15" s="1"/>
  <c r="F93" i="15"/>
  <c r="H93" i="15"/>
  <c r="AE93" i="15" s="1"/>
  <c r="O93" i="15"/>
  <c r="U93" i="15"/>
  <c r="AJ93" i="15" s="1"/>
  <c r="F94" i="15"/>
  <c r="H94" i="15"/>
  <c r="AA94" i="15" s="1"/>
  <c r="O94" i="15"/>
  <c r="U94" i="15"/>
  <c r="AJ94" i="15" s="1"/>
  <c r="V94" i="15"/>
  <c r="AK94" i="15" s="1"/>
  <c r="F95" i="15"/>
  <c r="H95" i="15"/>
  <c r="AA95" i="15" s="1"/>
  <c r="O95" i="15"/>
  <c r="U95" i="15"/>
  <c r="AJ95" i="15" s="1"/>
  <c r="F96" i="15"/>
  <c r="H96" i="15"/>
  <c r="AA96" i="15" s="1"/>
  <c r="O96" i="15"/>
  <c r="U96" i="15"/>
  <c r="AJ96" i="15" s="1"/>
  <c r="V96" i="15"/>
  <c r="AK96" i="15" s="1"/>
  <c r="F97" i="15"/>
  <c r="H97" i="15"/>
  <c r="AA97" i="15" s="1"/>
  <c r="O97" i="15"/>
  <c r="U97" i="15"/>
  <c r="AJ97" i="15" s="1"/>
  <c r="V97" i="15"/>
  <c r="F98" i="15"/>
  <c r="H98" i="15"/>
  <c r="O98" i="15"/>
  <c r="U98" i="15"/>
  <c r="AJ98" i="15" s="1"/>
  <c r="V98" i="15"/>
  <c r="AK98" i="15" s="1"/>
  <c r="F99" i="15"/>
  <c r="H99" i="15"/>
  <c r="AA99" i="15" s="1"/>
  <c r="O99" i="15"/>
  <c r="U99" i="15"/>
  <c r="AJ99" i="15" s="1"/>
  <c r="F100" i="15"/>
  <c r="H100" i="15"/>
  <c r="AO100" i="15" s="1"/>
  <c r="O100" i="15"/>
  <c r="U100" i="15"/>
  <c r="AJ100" i="15" s="1"/>
  <c r="V100" i="15"/>
  <c r="AK100" i="15" s="1"/>
  <c r="F101" i="15"/>
  <c r="H101" i="15"/>
  <c r="AA101" i="15" s="1"/>
  <c r="O101" i="15"/>
  <c r="U101" i="15"/>
  <c r="AJ101" i="15" s="1"/>
  <c r="F102" i="15"/>
  <c r="H102" i="15"/>
  <c r="AA102" i="15" s="1"/>
  <c r="O102" i="15"/>
  <c r="U102" i="15"/>
  <c r="AJ102" i="15" s="1"/>
  <c r="V102" i="15"/>
  <c r="AK102" i="15" s="1"/>
  <c r="F103" i="15"/>
  <c r="H103" i="15"/>
  <c r="AA103" i="15" s="1"/>
  <c r="O103" i="15"/>
  <c r="U103" i="15"/>
  <c r="AJ103" i="15" s="1"/>
  <c r="F104" i="15"/>
  <c r="H104" i="15"/>
  <c r="AI104" i="15" s="1"/>
  <c r="O104" i="15"/>
  <c r="U104" i="15"/>
  <c r="AJ104" i="15" s="1"/>
  <c r="V104" i="15"/>
  <c r="AK104" i="15" s="1"/>
  <c r="F105" i="15"/>
  <c r="H105" i="15"/>
  <c r="AE105" i="15" s="1"/>
  <c r="O105" i="15"/>
  <c r="U105" i="15"/>
  <c r="AJ105" i="15" s="1"/>
  <c r="F106" i="15"/>
  <c r="H106" i="15"/>
  <c r="AA106" i="15" s="1"/>
  <c r="O106" i="15"/>
  <c r="U106" i="15"/>
  <c r="V106" i="15"/>
  <c r="AK106" i="15" s="1"/>
  <c r="AJ106" i="15"/>
  <c r="F107" i="15"/>
  <c r="H107" i="15"/>
  <c r="AA107" i="15" s="1"/>
  <c r="O107" i="15"/>
  <c r="U107" i="15"/>
  <c r="AJ107" i="15" s="1"/>
  <c r="F108" i="15"/>
  <c r="H108" i="15"/>
  <c r="AA108" i="15" s="1"/>
  <c r="O108" i="15"/>
  <c r="U108" i="15"/>
  <c r="AJ108" i="15" s="1"/>
  <c r="V108" i="15"/>
  <c r="AK108" i="15" s="1"/>
  <c r="F109" i="15"/>
  <c r="H109" i="15"/>
  <c r="AA109" i="15" s="1"/>
  <c r="O109" i="15"/>
  <c r="U109" i="15"/>
  <c r="AJ109" i="15" s="1"/>
  <c r="F110" i="15"/>
  <c r="H110" i="15"/>
  <c r="O110" i="15"/>
  <c r="U110" i="15"/>
  <c r="AJ110" i="15" s="1"/>
  <c r="V110" i="15"/>
  <c r="AK110" i="15" s="1"/>
  <c r="H111" i="15"/>
  <c r="AA111" i="15" s="1"/>
  <c r="O111" i="15"/>
  <c r="U111" i="15"/>
  <c r="AJ111" i="15" s="1"/>
  <c r="F112" i="15"/>
  <c r="H112" i="15"/>
  <c r="AO112" i="15" s="1"/>
  <c r="O112" i="15"/>
  <c r="U112" i="15"/>
  <c r="AJ112" i="15" s="1"/>
  <c r="V112" i="15"/>
  <c r="AK112" i="15" s="1"/>
  <c r="H113" i="15"/>
  <c r="AA113" i="15" s="1"/>
  <c r="O113" i="15"/>
  <c r="U113" i="15"/>
  <c r="AJ113" i="15" s="1"/>
  <c r="F114" i="15"/>
  <c r="H114" i="15"/>
  <c r="AA114" i="15" s="1"/>
  <c r="O114" i="15"/>
  <c r="U114" i="15"/>
  <c r="AJ114" i="15" s="1"/>
  <c r="V114" i="15"/>
  <c r="AK114" i="15" s="1"/>
  <c r="H115" i="15"/>
  <c r="AO115" i="15" s="1"/>
  <c r="O115" i="15"/>
  <c r="U115" i="15"/>
  <c r="AJ115" i="15" s="1"/>
  <c r="F116" i="15"/>
  <c r="H116" i="15"/>
  <c r="AI116" i="15" s="1"/>
  <c r="O116" i="15"/>
  <c r="U116" i="15"/>
  <c r="AJ116" i="15" s="1"/>
  <c r="V116" i="15"/>
  <c r="AK116" i="15" s="1"/>
  <c r="F117" i="15"/>
  <c r="H117" i="15"/>
  <c r="AE117" i="15" s="1"/>
  <c r="O117" i="15"/>
  <c r="U117" i="15"/>
  <c r="AJ117" i="15" s="1"/>
  <c r="F118" i="15"/>
  <c r="H118" i="15"/>
  <c r="AA118" i="15" s="1"/>
  <c r="O118" i="15"/>
  <c r="U118" i="15"/>
  <c r="AJ118" i="15" s="1"/>
  <c r="V118" i="15"/>
  <c r="F119" i="15"/>
  <c r="H119" i="15"/>
  <c r="AA119" i="15" s="1"/>
  <c r="O119" i="15"/>
  <c r="U119" i="15"/>
  <c r="AJ119" i="15" s="1"/>
  <c r="F120" i="15"/>
  <c r="H120" i="15"/>
  <c r="AA120" i="15" s="1"/>
  <c r="O120" i="15"/>
  <c r="U120" i="15"/>
  <c r="AJ120" i="15" s="1"/>
  <c r="V120" i="15"/>
  <c r="AK120" i="15" s="1"/>
  <c r="F121" i="15"/>
  <c r="H121" i="15"/>
  <c r="AA121" i="15" s="1"/>
  <c r="O121" i="15"/>
  <c r="U121" i="15"/>
  <c r="AJ121" i="15" s="1"/>
  <c r="F122" i="15"/>
  <c r="H122" i="15"/>
  <c r="O122" i="15"/>
  <c r="U122" i="15"/>
  <c r="AJ122" i="15" s="1"/>
  <c r="V122" i="15"/>
  <c r="AK122" i="15" s="1"/>
  <c r="F123" i="15"/>
  <c r="H123" i="15"/>
  <c r="AA123" i="15" s="1"/>
  <c r="O123" i="15"/>
  <c r="U123" i="15"/>
  <c r="AJ123" i="15" s="1"/>
  <c r="F124" i="15"/>
  <c r="H124" i="15"/>
  <c r="AA124" i="15" s="1"/>
  <c r="O124" i="15"/>
  <c r="U124" i="15"/>
  <c r="AJ124" i="15" s="1"/>
  <c r="V124" i="15"/>
  <c r="F125" i="15"/>
  <c r="H125" i="15"/>
  <c r="AA125" i="15" s="1"/>
  <c r="O125" i="15"/>
  <c r="U125" i="15"/>
  <c r="AJ125" i="15" s="1"/>
  <c r="V125" i="15"/>
  <c r="AK125" i="15" s="1"/>
  <c r="F126" i="15"/>
  <c r="H126" i="15"/>
  <c r="AA126" i="15" s="1"/>
  <c r="O126" i="15"/>
  <c r="U126" i="15"/>
  <c r="AJ126" i="15" s="1"/>
  <c r="V126" i="15"/>
  <c r="AK126" i="15" s="1"/>
  <c r="F127" i="15"/>
  <c r="H127" i="15"/>
  <c r="AA127" i="15" s="1"/>
  <c r="O127" i="15"/>
  <c r="U127" i="15"/>
  <c r="AJ127" i="15" s="1"/>
  <c r="F128" i="15"/>
  <c r="H128" i="15"/>
  <c r="AI128" i="15" s="1"/>
  <c r="O128" i="15"/>
  <c r="U128" i="15"/>
  <c r="AJ128" i="15" s="1"/>
  <c r="V128" i="15"/>
  <c r="F129" i="15"/>
  <c r="H129" i="15"/>
  <c r="AE129" i="15" s="1"/>
  <c r="O129" i="15"/>
  <c r="U129" i="15"/>
  <c r="AJ129" i="15" s="1"/>
  <c r="F130" i="15"/>
  <c r="H130" i="15"/>
  <c r="AA130" i="15" s="1"/>
  <c r="O130" i="15"/>
  <c r="U130" i="15"/>
  <c r="AJ130" i="15" s="1"/>
  <c r="V130" i="15"/>
  <c r="AK130" i="15" s="1"/>
  <c r="F131" i="15"/>
  <c r="H131" i="15"/>
  <c r="AA131" i="15" s="1"/>
  <c r="O131" i="15"/>
  <c r="U131" i="15"/>
  <c r="AJ131" i="15" s="1"/>
  <c r="F132" i="15"/>
  <c r="H132" i="15"/>
  <c r="AA132" i="15" s="1"/>
  <c r="O132" i="15"/>
  <c r="U132" i="15"/>
  <c r="AJ132" i="15" s="1"/>
  <c r="V132" i="15"/>
  <c r="AK132" i="15" s="1"/>
  <c r="F133" i="15"/>
  <c r="H133" i="15"/>
  <c r="AA133" i="15" s="1"/>
  <c r="O133" i="15"/>
  <c r="U133" i="15"/>
  <c r="AJ133" i="15" s="1"/>
  <c r="F134" i="15"/>
  <c r="H134" i="15"/>
  <c r="O134" i="15"/>
  <c r="U134" i="15"/>
  <c r="AJ134" i="15" s="1"/>
  <c r="V134" i="15"/>
  <c r="AK134" i="15" s="1"/>
  <c r="F135" i="15"/>
  <c r="H135" i="15"/>
  <c r="AA135" i="15" s="1"/>
  <c r="O135" i="15"/>
  <c r="U135" i="15"/>
  <c r="AJ135" i="15" s="1"/>
  <c r="F136" i="15"/>
  <c r="H136" i="15"/>
  <c r="AO136" i="15" s="1"/>
  <c r="O136" i="15"/>
  <c r="U136" i="15"/>
  <c r="AJ136" i="15" s="1"/>
  <c r="V136" i="15"/>
  <c r="F137" i="15"/>
  <c r="H137" i="15"/>
  <c r="AA137" i="15" s="1"/>
  <c r="O137" i="15"/>
  <c r="U137" i="15"/>
  <c r="AJ137" i="15" s="1"/>
  <c r="F138" i="15"/>
  <c r="H138" i="15"/>
  <c r="AA138" i="15" s="1"/>
  <c r="O138" i="15"/>
  <c r="U138" i="15"/>
  <c r="AJ138" i="15" s="1"/>
  <c r="V138" i="15"/>
  <c r="AK138" i="15" s="1"/>
  <c r="F139" i="15"/>
  <c r="H139" i="15"/>
  <c r="AA139" i="15" s="1"/>
  <c r="O139" i="15"/>
  <c r="U139" i="15"/>
  <c r="AJ139" i="15" s="1"/>
  <c r="F140" i="15"/>
  <c r="H140" i="15"/>
  <c r="AI140" i="15" s="1"/>
  <c r="O140" i="15"/>
  <c r="U140" i="15"/>
  <c r="AJ140" i="15" s="1"/>
  <c r="V140" i="15"/>
  <c r="F141" i="15"/>
  <c r="H141" i="15"/>
  <c r="AE141" i="15" s="1"/>
  <c r="O141" i="15"/>
  <c r="U141" i="15"/>
  <c r="AJ141" i="15" s="1"/>
  <c r="F142" i="15"/>
  <c r="H142" i="15"/>
  <c r="AA142" i="15" s="1"/>
  <c r="O142" i="15"/>
  <c r="U142" i="15"/>
  <c r="AJ142" i="15" s="1"/>
  <c r="V142" i="15"/>
  <c r="F143" i="15"/>
  <c r="H143" i="15"/>
  <c r="AA143" i="15" s="1"/>
  <c r="O143" i="15"/>
  <c r="U143" i="15"/>
  <c r="AJ143" i="15" s="1"/>
  <c r="F144" i="15"/>
  <c r="H144" i="15"/>
  <c r="AA144" i="15" s="1"/>
  <c r="O144" i="15"/>
  <c r="U144" i="15"/>
  <c r="AJ144" i="15" s="1"/>
  <c r="V144" i="15"/>
  <c r="AK144" i="15" s="1"/>
  <c r="F145" i="15"/>
  <c r="H145" i="15"/>
  <c r="AA145" i="15" s="1"/>
  <c r="O145" i="15"/>
  <c r="U145" i="15"/>
  <c r="AJ145" i="15" s="1"/>
  <c r="F146" i="15"/>
  <c r="H146" i="15"/>
  <c r="O146" i="15"/>
  <c r="U146" i="15"/>
  <c r="AJ146" i="15" s="1"/>
  <c r="V146" i="15"/>
  <c r="AK146" i="15" s="1"/>
  <c r="F147" i="15"/>
  <c r="H147" i="15"/>
  <c r="AA147" i="15" s="1"/>
  <c r="O147" i="15"/>
  <c r="U147" i="15"/>
  <c r="AJ147" i="15" s="1"/>
  <c r="F148" i="15"/>
  <c r="H148" i="15"/>
  <c r="AA148" i="15" s="1"/>
  <c r="O148" i="15"/>
  <c r="U148" i="15"/>
  <c r="AJ148" i="15" s="1"/>
  <c r="V148" i="15"/>
  <c r="F149" i="15"/>
  <c r="H149" i="15"/>
  <c r="O149" i="15"/>
  <c r="U149" i="15"/>
  <c r="AJ149" i="15" s="1"/>
  <c r="F150" i="15"/>
  <c r="H150" i="15"/>
  <c r="AA150" i="15" s="1"/>
  <c r="O150" i="15"/>
  <c r="U150" i="15"/>
  <c r="AJ150" i="15" s="1"/>
  <c r="V150" i="15"/>
  <c r="F151" i="15"/>
  <c r="H151" i="15"/>
  <c r="AA151" i="15" s="1"/>
  <c r="O151" i="15"/>
  <c r="U151" i="15"/>
  <c r="AJ151" i="15" s="1"/>
  <c r="F152" i="15"/>
  <c r="H152" i="15"/>
  <c r="AA152" i="15" s="1"/>
  <c r="O152" i="15"/>
  <c r="U152" i="15"/>
  <c r="AJ152" i="15" s="1"/>
  <c r="V152" i="15"/>
  <c r="AK152" i="15" s="1"/>
  <c r="F153" i="15"/>
  <c r="H153" i="15"/>
  <c r="AA153" i="15" s="1"/>
  <c r="O153" i="15"/>
  <c r="U153" i="15"/>
  <c r="AJ153" i="15" s="1"/>
  <c r="F154" i="15"/>
  <c r="H154" i="15"/>
  <c r="AA154" i="15" s="1"/>
  <c r="O154" i="15"/>
  <c r="U154" i="15"/>
  <c r="AJ154" i="15" s="1"/>
  <c r="V154" i="15"/>
  <c r="F155" i="15"/>
  <c r="H155" i="15"/>
  <c r="AA155" i="15" s="1"/>
  <c r="O155" i="15"/>
  <c r="U155" i="15"/>
  <c r="AJ155" i="15" s="1"/>
  <c r="F156" i="15"/>
  <c r="H156" i="15"/>
  <c r="AA156" i="15" s="1"/>
  <c r="O156" i="15"/>
  <c r="U156" i="15"/>
  <c r="AJ156" i="15" s="1"/>
  <c r="V156" i="15"/>
  <c r="F157" i="15"/>
  <c r="H157" i="15"/>
  <c r="AA157" i="15" s="1"/>
  <c r="O157" i="15"/>
  <c r="U157" i="15"/>
  <c r="AJ157" i="15" s="1"/>
  <c r="F158" i="15"/>
  <c r="H158" i="15"/>
  <c r="O158" i="15"/>
  <c r="U158" i="15"/>
  <c r="AJ158" i="15" s="1"/>
  <c r="V158" i="15"/>
  <c r="F159" i="15"/>
  <c r="H159" i="15"/>
  <c r="AA159" i="15" s="1"/>
  <c r="O159" i="15"/>
  <c r="U159" i="15"/>
  <c r="AJ159" i="15" s="1"/>
  <c r="F160" i="15"/>
  <c r="H160" i="15"/>
  <c r="AA160" i="15" s="1"/>
  <c r="O160" i="15"/>
  <c r="U160" i="15"/>
  <c r="AJ160" i="15" s="1"/>
  <c r="V160" i="15"/>
  <c r="F161" i="15"/>
  <c r="H161" i="15"/>
  <c r="AA161" i="15" s="1"/>
  <c r="O161" i="15"/>
  <c r="U161" i="15"/>
  <c r="AJ161" i="15" s="1"/>
  <c r="F162" i="15"/>
  <c r="H162" i="15"/>
  <c r="AO162" i="15" s="1"/>
  <c r="O162" i="15"/>
  <c r="U162" i="15"/>
  <c r="AJ162" i="15" s="1"/>
  <c r="V162" i="15"/>
  <c r="AK162" i="15" s="1"/>
  <c r="F163" i="15"/>
  <c r="H163" i="15"/>
  <c r="AA163" i="15" s="1"/>
  <c r="O163" i="15"/>
  <c r="U163" i="15"/>
  <c r="AJ163" i="15" s="1"/>
  <c r="F164" i="15"/>
  <c r="H164" i="15"/>
  <c r="AI164" i="15" s="1"/>
  <c r="O164" i="15"/>
  <c r="U164" i="15"/>
  <c r="AJ164" i="15" s="1"/>
  <c r="V164" i="15"/>
  <c r="AK164" i="15" s="1"/>
  <c r="F165" i="15"/>
  <c r="H165" i="15"/>
  <c r="AE165" i="15" s="1"/>
  <c r="O165" i="15"/>
  <c r="U165" i="15"/>
  <c r="AJ165" i="15" s="1"/>
  <c r="F166" i="15"/>
  <c r="H166" i="15"/>
  <c r="AA166" i="15" s="1"/>
  <c r="O166" i="15"/>
  <c r="U166" i="15"/>
  <c r="AJ166" i="15" s="1"/>
  <c r="V166" i="15"/>
  <c r="AK166" i="15" s="1"/>
  <c r="F167" i="15"/>
  <c r="H167" i="15"/>
  <c r="AE167" i="15" s="1"/>
  <c r="O167" i="15"/>
  <c r="U167" i="15"/>
  <c r="AJ167" i="15" s="1"/>
  <c r="F168" i="15"/>
  <c r="H168" i="15"/>
  <c r="AA168" i="15" s="1"/>
  <c r="O168" i="15"/>
  <c r="U168" i="15"/>
  <c r="AJ168" i="15" s="1"/>
  <c r="V168" i="15"/>
  <c r="AK168" i="15" s="1"/>
  <c r="F169" i="15"/>
  <c r="H169" i="15"/>
  <c r="AA169" i="15" s="1"/>
  <c r="O169" i="15"/>
  <c r="U169" i="15"/>
  <c r="AJ169" i="15" s="1"/>
  <c r="F170" i="15"/>
  <c r="H170" i="15"/>
  <c r="O170" i="15"/>
  <c r="U170" i="15"/>
  <c r="AJ170" i="15" s="1"/>
  <c r="V170" i="15"/>
  <c r="F171" i="15"/>
  <c r="H171" i="15"/>
  <c r="AA171" i="15" s="1"/>
  <c r="O171" i="15"/>
  <c r="U171" i="15"/>
  <c r="AJ171" i="15" s="1"/>
  <c r="F172" i="15"/>
  <c r="H172" i="15"/>
  <c r="AO172" i="15" s="1"/>
  <c r="O172" i="15"/>
  <c r="U172" i="15"/>
  <c r="AJ172" i="15" s="1"/>
  <c r="V172" i="15"/>
  <c r="F173" i="15"/>
  <c r="H173" i="15"/>
  <c r="AA173" i="15" s="1"/>
  <c r="O173" i="15"/>
  <c r="U173" i="15"/>
  <c r="AJ173" i="15" s="1"/>
  <c r="F174" i="15"/>
  <c r="H174" i="15"/>
  <c r="AA174" i="15" s="1"/>
  <c r="O174" i="15"/>
  <c r="U174" i="15"/>
  <c r="AJ174" i="15" s="1"/>
  <c r="V174" i="15"/>
  <c r="AK174" i="15" s="1"/>
  <c r="F175" i="15"/>
  <c r="H175" i="15"/>
  <c r="AO175" i="15" s="1"/>
  <c r="O175" i="15"/>
  <c r="U175" i="15"/>
  <c r="AJ175" i="15" s="1"/>
  <c r="F176" i="15"/>
  <c r="H176" i="15"/>
  <c r="AI176" i="15" s="1"/>
  <c r="O176" i="15"/>
  <c r="U176" i="15"/>
  <c r="AJ176" i="15" s="1"/>
  <c r="V176" i="15"/>
  <c r="AK176" i="15" s="1"/>
  <c r="F177" i="15"/>
  <c r="H177" i="15"/>
  <c r="AE177" i="15" s="1"/>
  <c r="O177" i="15"/>
  <c r="U177" i="15"/>
  <c r="AJ177" i="15" s="1"/>
  <c r="F178" i="15"/>
  <c r="H178" i="15"/>
  <c r="AA178" i="15" s="1"/>
  <c r="O178" i="15"/>
  <c r="U178" i="15"/>
  <c r="AJ178" i="15" s="1"/>
  <c r="V178" i="15"/>
  <c r="AK178" i="15" s="1"/>
  <c r="F179" i="15"/>
  <c r="H179" i="15"/>
  <c r="AA179" i="15" s="1"/>
  <c r="O179" i="15"/>
  <c r="U179" i="15"/>
  <c r="AJ179" i="15" s="1"/>
  <c r="F180" i="15"/>
  <c r="H180" i="15"/>
  <c r="AA180" i="15" s="1"/>
  <c r="O180" i="15"/>
  <c r="U180" i="15"/>
  <c r="AJ180" i="15" s="1"/>
  <c r="V180" i="15"/>
  <c r="AK180" i="15" s="1"/>
  <c r="F181" i="15"/>
  <c r="H181" i="15"/>
  <c r="AA181" i="15" s="1"/>
  <c r="O181" i="15"/>
  <c r="U181" i="15"/>
  <c r="AJ181" i="15" s="1"/>
  <c r="F182" i="15"/>
  <c r="H182" i="15"/>
  <c r="O182" i="15"/>
  <c r="U182" i="15"/>
  <c r="AJ182" i="15" s="1"/>
  <c r="V182" i="15"/>
  <c r="AK182" i="15" s="1"/>
  <c r="F183" i="15"/>
  <c r="H183" i="15"/>
  <c r="AA183" i="15" s="1"/>
  <c r="O183" i="15"/>
  <c r="U183" i="15"/>
  <c r="AJ183" i="15" s="1"/>
  <c r="F184" i="15"/>
  <c r="H184" i="15"/>
  <c r="AA184" i="15" s="1"/>
  <c r="O184" i="15"/>
  <c r="U184" i="15"/>
  <c r="AJ184" i="15" s="1"/>
  <c r="V184" i="15"/>
  <c r="AK184" i="15" s="1"/>
  <c r="F185" i="15"/>
  <c r="H185" i="15"/>
  <c r="AA185" i="15" s="1"/>
  <c r="O185" i="15"/>
  <c r="U185" i="15"/>
  <c r="AJ185" i="15" s="1"/>
  <c r="F186" i="15"/>
  <c r="H186" i="15"/>
  <c r="AA186" i="15" s="1"/>
  <c r="O186" i="15"/>
  <c r="U186" i="15"/>
  <c r="AJ186" i="15" s="1"/>
  <c r="V186" i="15"/>
  <c r="AK186" i="15" s="1"/>
  <c r="F187" i="15"/>
  <c r="H187" i="15"/>
  <c r="AA187" i="15" s="1"/>
  <c r="O187" i="15"/>
  <c r="U187" i="15"/>
  <c r="AJ187" i="15" s="1"/>
  <c r="F188" i="15"/>
  <c r="H188" i="15"/>
  <c r="AI188" i="15" s="1"/>
  <c r="O188" i="15"/>
  <c r="U188" i="15"/>
  <c r="AJ188" i="15" s="1"/>
  <c r="V188" i="15"/>
  <c r="AK188" i="15" s="1"/>
  <c r="F189" i="15"/>
  <c r="H189" i="15"/>
  <c r="AE189" i="15" s="1"/>
  <c r="O189" i="15"/>
  <c r="U189" i="15"/>
  <c r="AJ189" i="15" s="1"/>
  <c r="F190" i="15"/>
  <c r="H190" i="15"/>
  <c r="AA190" i="15" s="1"/>
  <c r="O190" i="15"/>
  <c r="U190" i="15"/>
  <c r="AJ190" i="15" s="1"/>
  <c r="V190" i="15"/>
  <c r="AK190" i="15" s="1"/>
  <c r="F191" i="15"/>
  <c r="H191" i="15"/>
  <c r="AA191" i="15" s="1"/>
  <c r="O191" i="15"/>
  <c r="U191" i="15"/>
  <c r="AJ191" i="15" s="1"/>
  <c r="F192" i="15"/>
  <c r="H192" i="15"/>
  <c r="AA192" i="15" s="1"/>
  <c r="O192" i="15"/>
  <c r="U192" i="15"/>
  <c r="AJ192" i="15" s="1"/>
  <c r="V192" i="15"/>
  <c r="AK192" i="15" s="1"/>
  <c r="F193" i="15"/>
  <c r="H193" i="15"/>
  <c r="AA193" i="15" s="1"/>
  <c r="O193" i="15"/>
  <c r="U193" i="15"/>
  <c r="AJ193" i="15" s="1"/>
  <c r="F194" i="15"/>
  <c r="H194" i="15"/>
  <c r="O194" i="15"/>
  <c r="U194" i="15"/>
  <c r="AJ194" i="15" s="1"/>
  <c r="V194" i="15"/>
  <c r="AK194" i="15" s="1"/>
  <c r="F195" i="15"/>
  <c r="H195" i="15"/>
  <c r="AA195" i="15" s="1"/>
  <c r="O195" i="15"/>
  <c r="U195" i="15"/>
  <c r="AJ195" i="15" s="1"/>
  <c r="F196" i="15"/>
  <c r="H196" i="15"/>
  <c r="AA196" i="15" s="1"/>
  <c r="O196" i="15"/>
  <c r="U196" i="15"/>
  <c r="AJ196" i="15" s="1"/>
  <c r="V196" i="15"/>
  <c r="AK196" i="15" s="1"/>
  <c r="F197" i="15"/>
  <c r="H197" i="15"/>
  <c r="AA197" i="15" s="1"/>
  <c r="O197" i="15"/>
  <c r="U197" i="15"/>
  <c r="AJ197" i="15" s="1"/>
  <c r="F198" i="15"/>
  <c r="H198" i="15"/>
  <c r="AA198" i="15" s="1"/>
  <c r="O198" i="15"/>
  <c r="U198" i="15"/>
  <c r="AJ198" i="15" s="1"/>
  <c r="V198" i="15"/>
  <c r="AK198" i="15" s="1"/>
  <c r="F199" i="15"/>
  <c r="H199" i="15"/>
  <c r="AA199" i="15" s="1"/>
  <c r="O199" i="15"/>
  <c r="U199" i="15"/>
  <c r="AJ199" i="15" s="1"/>
  <c r="F200" i="15"/>
  <c r="H200" i="15"/>
  <c r="AI200" i="15" s="1"/>
  <c r="O200" i="15"/>
  <c r="U200" i="15"/>
  <c r="AJ200" i="15" s="1"/>
  <c r="V200" i="15"/>
  <c r="AK200" i="15" s="1"/>
  <c r="F201" i="15"/>
  <c r="H201" i="15"/>
  <c r="AE201" i="15" s="1"/>
  <c r="O201" i="15"/>
  <c r="U201" i="15"/>
  <c r="AJ201" i="15" s="1"/>
  <c r="F202" i="15"/>
  <c r="H202" i="15"/>
  <c r="O202" i="15"/>
  <c r="U202" i="15"/>
  <c r="AJ202" i="15" s="1"/>
  <c r="V202" i="15"/>
  <c r="AK202" i="15" s="1"/>
  <c r="F203" i="15"/>
  <c r="H203" i="15"/>
  <c r="O203" i="15"/>
  <c r="U203" i="15"/>
  <c r="AJ203" i="15" s="1"/>
  <c r="F204" i="15"/>
  <c r="H204" i="15"/>
  <c r="AE204" i="15" s="1"/>
  <c r="O204" i="15"/>
  <c r="U204" i="15"/>
  <c r="AJ204" i="15" s="1"/>
  <c r="V204" i="15"/>
  <c r="AK204" i="15" s="1"/>
  <c r="F205" i="15"/>
  <c r="H205" i="15"/>
  <c r="AO205" i="15" s="1"/>
  <c r="O205" i="15"/>
  <c r="U205" i="15"/>
  <c r="AJ205" i="15" s="1"/>
  <c r="F206" i="15"/>
  <c r="H206" i="15"/>
  <c r="AO206" i="15" s="1"/>
  <c r="O206" i="15"/>
  <c r="U206" i="15"/>
  <c r="AJ206" i="15" s="1"/>
  <c r="V206" i="15"/>
  <c r="AK206" i="15" s="1"/>
  <c r="F207" i="15"/>
  <c r="H207" i="15"/>
  <c r="O207" i="15"/>
  <c r="U207" i="15"/>
  <c r="AJ207" i="15" s="1"/>
  <c r="F208" i="15"/>
  <c r="H208" i="15"/>
  <c r="AI208" i="15" s="1"/>
  <c r="O208" i="15"/>
  <c r="U208" i="15"/>
  <c r="AJ208" i="15" s="1"/>
  <c r="V208" i="15"/>
  <c r="AK208" i="15" s="1"/>
  <c r="F209" i="15"/>
  <c r="H209" i="15"/>
  <c r="AI209" i="15" s="1"/>
  <c r="O209" i="15"/>
  <c r="U209" i="15"/>
  <c r="AJ209" i="15" s="1"/>
  <c r="F210" i="15"/>
  <c r="H210" i="15"/>
  <c r="AE210" i="15" s="1"/>
  <c r="O210" i="15"/>
  <c r="U210" i="15"/>
  <c r="AJ210" i="15" s="1"/>
  <c r="V210" i="15"/>
  <c r="F211" i="15"/>
  <c r="H211" i="15"/>
  <c r="AO211" i="15" s="1"/>
  <c r="O211" i="15"/>
  <c r="U211" i="15"/>
  <c r="AJ211" i="15" s="1"/>
  <c r="F212" i="15"/>
  <c r="H212" i="15"/>
  <c r="AA212" i="15" s="1"/>
  <c r="O212" i="15"/>
  <c r="U212" i="15"/>
  <c r="AJ212" i="15" s="1"/>
  <c r="V212" i="15"/>
  <c r="F213" i="15"/>
  <c r="H213" i="15"/>
  <c r="AA213" i="15" s="1"/>
  <c r="O213" i="15"/>
  <c r="U213" i="15"/>
  <c r="AJ213" i="15" s="1"/>
  <c r="F214" i="15"/>
  <c r="H214" i="15"/>
  <c r="O214" i="15"/>
  <c r="U214" i="15"/>
  <c r="AJ214" i="15" s="1"/>
  <c r="V214" i="15"/>
  <c r="AK214" i="15" s="1"/>
  <c r="F215" i="15"/>
  <c r="H215" i="15"/>
  <c r="O215" i="15"/>
  <c r="U215" i="15"/>
  <c r="AJ215" i="15" s="1"/>
  <c r="F216" i="15"/>
  <c r="H216" i="15"/>
  <c r="AE216" i="15" s="1"/>
  <c r="O216" i="15"/>
  <c r="U216" i="15"/>
  <c r="AJ216" i="15" s="1"/>
  <c r="V216" i="15"/>
  <c r="F217" i="15"/>
  <c r="H217" i="15"/>
  <c r="AO217" i="15" s="1"/>
  <c r="O217" i="15"/>
  <c r="U217" i="15"/>
  <c r="AJ217" i="15" s="1"/>
  <c r="F218" i="15"/>
  <c r="H218" i="15"/>
  <c r="AO218" i="15" s="1"/>
  <c r="O218" i="15"/>
  <c r="U218" i="15"/>
  <c r="AJ218" i="15" s="1"/>
  <c r="V218" i="15"/>
  <c r="AK218" i="15" s="1"/>
  <c r="F219" i="15"/>
  <c r="H219" i="15"/>
  <c r="AA219" i="15" s="1"/>
  <c r="O219" i="15"/>
  <c r="U219" i="15"/>
  <c r="AJ219" i="15" s="1"/>
  <c r="F220" i="15"/>
  <c r="H220" i="15"/>
  <c r="O220" i="15"/>
  <c r="U220" i="15"/>
  <c r="AJ220" i="15" s="1"/>
  <c r="V220" i="15"/>
  <c r="AK220" i="15" s="1"/>
  <c r="F221" i="15"/>
  <c r="H221" i="15"/>
  <c r="AI221" i="15" s="1"/>
  <c r="O221" i="15"/>
  <c r="U221" i="15"/>
  <c r="AJ221" i="15" s="1"/>
  <c r="F222" i="15"/>
  <c r="H222" i="15"/>
  <c r="AE222" i="15" s="1"/>
  <c r="O222" i="15"/>
  <c r="U222" i="15"/>
  <c r="AJ222" i="15" s="1"/>
  <c r="V222" i="15"/>
  <c r="AK222" i="15" s="1"/>
  <c r="F223" i="15"/>
  <c r="H223" i="15"/>
  <c r="AA223" i="15" s="1"/>
  <c r="O223" i="15"/>
  <c r="U223" i="15"/>
  <c r="AJ223" i="15" s="1"/>
  <c r="F224" i="15"/>
  <c r="H224" i="15"/>
  <c r="AA224" i="15" s="1"/>
  <c r="O224" i="15"/>
  <c r="U224" i="15"/>
  <c r="AJ224" i="15" s="1"/>
  <c r="V224" i="15"/>
  <c r="F225" i="15"/>
  <c r="H225" i="15"/>
  <c r="AI225" i="15" s="1"/>
  <c r="O225" i="15"/>
  <c r="U225" i="15"/>
  <c r="AJ225" i="15" s="1"/>
  <c r="F226" i="15"/>
  <c r="H226" i="15"/>
  <c r="AO226" i="15" s="1"/>
  <c r="O226" i="15"/>
  <c r="U226" i="15"/>
  <c r="AJ226" i="15" s="1"/>
  <c r="V226" i="15"/>
  <c r="AK226" i="15" s="1"/>
  <c r="F227" i="15"/>
  <c r="H227" i="15"/>
  <c r="O227" i="15"/>
  <c r="U227" i="15"/>
  <c r="AJ227" i="15" s="1"/>
  <c r="F228" i="15"/>
  <c r="H228" i="15"/>
  <c r="AE228" i="15" s="1"/>
  <c r="O228" i="15"/>
  <c r="U228" i="15"/>
  <c r="AJ228" i="15" s="1"/>
  <c r="V228" i="15"/>
  <c r="F229" i="15"/>
  <c r="H229" i="15"/>
  <c r="AO229" i="15" s="1"/>
  <c r="O229" i="15"/>
  <c r="U229" i="15"/>
  <c r="AJ229" i="15" s="1"/>
  <c r="F230" i="15"/>
  <c r="H230" i="15"/>
  <c r="AO230" i="15" s="1"/>
  <c r="O230" i="15"/>
  <c r="U230" i="15"/>
  <c r="AJ230" i="15" s="1"/>
  <c r="V230" i="15"/>
  <c r="F231" i="15"/>
  <c r="H231" i="15"/>
  <c r="AA231" i="15" s="1"/>
  <c r="O231" i="15"/>
  <c r="U231" i="15"/>
  <c r="AJ231" i="15" s="1"/>
  <c r="F232" i="15"/>
  <c r="H232" i="15"/>
  <c r="AA232" i="15" s="1"/>
  <c r="O232" i="15"/>
  <c r="U232" i="15"/>
  <c r="AJ232" i="15" s="1"/>
  <c r="V232" i="15"/>
  <c r="AK232" i="15" s="1"/>
  <c r="F233" i="15"/>
  <c r="H233" i="15"/>
  <c r="AI233" i="15" s="1"/>
  <c r="O233" i="15"/>
  <c r="U233" i="15"/>
  <c r="AJ233" i="15" s="1"/>
  <c r="F234" i="15"/>
  <c r="H234" i="15"/>
  <c r="AE234" i="15" s="1"/>
  <c r="O234" i="15"/>
  <c r="U234" i="15"/>
  <c r="AJ234" i="15" s="1"/>
  <c r="V234" i="15"/>
  <c r="AK234" i="15" s="1"/>
  <c r="F235" i="15"/>
  <c r="H235" i="15"/>
  <c r="AA235" i="15" s="1"/>
  <c r="O235" i="15"/>
  <c r="U235" i="15"/>
  <c r="AJ235" i="15" s="1"/>
  <c r="F236" i="15"/>
  <c r="H236" i="15"/>
  <c r="AA236" i="15" s="1"/>
  <c r="O236" i="15"/>
  <c r="U236" i="15"/>
  <c r="AJ236" i="15" s="1"/>
  <c r="V236" i="15"/>
  <c r="F237" i="15"/>
  <c r="H237" i="15"/>
  <c r="AA237" i="15" s="1"/>
  <c r="O237" i="15"/>
  <c r="U237" i="15"/>
  <c r="AJ237" i="15" s="1"/>
  <c r="F238" i="15"/>
  <c r="H238" i="15"/>
  <c r="AA238" i="15" s="1"/>
  <c r="O238" i="15"/>
  <c r="U238" i="15"/>
  <c r="AJ238" i="15" s="1"/>
  <c r="V238" i="15"/>
  <c r="AK238" i="15" s="1"/>
  <c r="F239" i="15"/>
  <c r="H239" i="15"/>
  <c r="O239" i="15"/>
  <c r="U239" i="15"/>
  <c r="AJ239" i="15" s="1"/>
  <c r="F240" i="15"/>
  <c r="H240" i="15"/>
  <c r="AA240" i="15" s="1"/>
  <c r="O240" i="15"/>
  <c r="U240" i="15"/>
  <c r="AJ240" i="15" s="1"/>
  <c r="V240" i="15"/>
  <c r="F241" i="15"/>
  <c r="H241" i="15"/>
  <c r="AA241" i="15" s="1"/>
  <c r="O241" i="15"/>
  <c r="U241" i="15"/>
  <c r="AJ241" i="15" s="1"/>
  <c r="F242" i="15"/>
  <c r="H242" i="15"/>
  <c r="AO242" i="15" s="1"/>
  <c r="O242" i="15"/>
  <c r="U242" i="15"/>
  <c r="AJ242" i="15" s="1"/>
  <c r="V242" i="15"/>
  <c r="AK242" i="15" s="1"/>
  <c r="F243" i="15"/>
  <c r="H243" i="15"/>
  <c r="AA243" i="15" s="1"/>
  <c r="O243" i="15"/>
  <c r="U243" i="15"/>
  <c r="AJ243" i="15" s="1"/>
  <c r="F244" i="15"/>
  <c r="H244" i="15"/>
  <c r="AA244" i="15" s="1"/>
  <c r="O244" i="15"/>
  <c r="U244" i="15"/>
  <c r="AJ244" i="15" s="1"/>
  <c r="V244" i="15"/>
  <c r="AK244" i="15" s="1"/>
  <c r="F245" i="15"/>
  <c r="H245" i="15"/>
  <c r="AA245" i="15" s="1"/>
  <c r="O245" i="15"/>
  <c r="U245" i="15"/>
  <c r="AJ245" i="15" s="1"/>
  <c r="F246" i="15"/>
  <c r="H246" i="15"/>
  <c r="AI246" i="15" s="1"/>
  <c r="O246" i="15"/>
  <c r="U246" i="15"/>
  <c r="AJ246" i="15" s="1"/>
  <c r="V246" i="15"/>
  <c r="AK246" i="15" s="1"/>
  <c r="F247" i="15"/>
  <c r="H247" i="15"/>
  <c r="AE247" i="15" s="1"/>
  <c r="O247" i="15"/>
  <c r="U247" i="15"/>
  <c r="AJ247" i="15" s="1"/>
  <c r="F248" i="15"/>
  <c r="H248" i="15"/>
  <c r="AI248" i="15" s="1"/>
  <c r="O248" i="15"/>
  <c r="U248" i="15"/>
  <c r="AJ248" i="15" s="1"/>
  <c r="V248" i="15"/>
  <c r="F249" i="15"/>
  <c r="H249" i="15"/>
  <c r="AA249" i="15" s="1"/>
  <c r="O249" i="15"/>
  <c r="U249" i="15"/>
  <c r="AJ249" i="15" s="1"/>
  <c r="F250" i="15"/>
  <c r="H250" i="15"/>
  <c r="AI250" i="15" s="1"/>
  <c r="O250" i="15"/>
  <c r="U250" i="15"/>
  <c r="AJ250" i="15" s="1"/>
  <c r="V250" i="15"/>
  <c r="AK250" i="15" s="1"/>
  <c r="F251" i="15"/>
  <c r="H251" i="15"/>
  <c r="O251" i="15"/>
  <c r="U251" i="15"/>
  <c r="AJ251" i="15" s="1"/>
  <c r="F252" i="15"/>
  <c r="H252" i="15"/>
  <c r="AA252" i="15" s="1"/>
  <c r="O252" i="15"/>
  <c r="U252" i="15"/>
  <c r="AJ252" i="15" s="1"/>
  <c r="V252" i="15"/>
  <c r="F253" i="15"/>
  <c r="H253" i="15"/>
  <c r="AA253" i="15" s="1"/>
  <c r="O253" i="15"/>
  <c r="U253" i="15"/>
  <c r="AJ253" i="15" s="1"/>
  <c r="V253" i="15"/>
  <c r="F254" i="15"/>
  <c r="H254" i="15"/>
  <c r="AO254" i="15" s="1"/>
  <c r="O254" i="15"/>
  <c r="U254" i="15"/>
  <c r="AJ254" i="15" s="1"/>
  <c r="V254" i="15"/>
  <c r="F255" i="15"/>
  <c r="H255" i="15"/>
  <c r="AA255" i="15" s="1"/>
  <c r="O255" i="15"/>
  <c r="U255" i="15"/>
  <c r="AJ255" i="15" s="1"/>
  <c r="F256" i="15"/>
  <c r="H256" i="15"/>
  <c r="AA256" i="15" s="1"/>
  <c r="O256" i="15"/>
  <c r="U256" i="15"/>
  <c r="AJ256" i="15" s="1"/>
  <c r="V256" i="15"/>
  <c r="AK256" i="15" s="1"/>
  <c r="F257" i="15"/>
  <c r="H257" i="15"/>
  <c r="AI257" i="15" s="1"/>
  <c r="O257" i="15"/>
  <c r="U257" i="15"/>
  <c r="AJ257" i="15" s="1"/>
  <c r="F258" i="15"/>
  <c r="H258" i="15"/>
  <c r="AE258" i="15" s="1"/>
  <c r="O258" i="15"/>
  <c r="U258" i="15"/>
  <c r="AJ258" i="15" s="1"/>
  <c r="V258" i="15"/>
  <c r="AK258" i="15" s="1"/>
  <c r="F259" i="15"/>
  <c r="H259" i="15"/>
  <c r="AA259" i="15" s="1"/>
  <c r="O259" i="15"/>
  <c r="U259" i="15"/>
  <c r="AJ259" i="15" s="1"/>
  <c r="F260" i="15"/>
  <c r="H260" i="15"/>
  <c r="AA260" i="15" s="1"/>
  <c r="O260" i="15"/>
  <c r="U260" i="15"/>
  <c r="AJ260" i="15" s="1"/>
  <c r="V260" i="15"/>
  <c r="F261" i="15"/>
  <c r="H261" i="15"/>
  <c r="AE261" i="15" s="1"/>
  <c r="O261" i="15"/>
  <c r="U261" i="15"/>
  <c r="AJ261" i="15" s="1"/>
  <c r="F262" i="15"/>
  <c r="H262" i="15"/>
  <c r="AA262" i="15" s="1"/>
  <c r="O262" i="15"/>
  <c r="U262" i="15"/>
  <c r="AJ262" i="15" s="1"/>
  <c r="V262" i="15"/>
  <c r="AK262" i="15" s="1"/>
  <c r="F263" i="15"/>
  <c r="H263" i="15"/>
  <c r="O263" i="15"/>
  <c r="U263" i="15"/>
  <c r="AJ263" i="15" s="1"/>
  <c r="F264" i="15"/>
  <c r="H264" i="15"/>
  <c r="AA264" i="15" s="1"/>
  <c r="O264" i="15"/>
  <c r="U264" i="15"/>
  <c r="AJ264" i="15" s="1"/>
  <c r="V264" i="15"/>
  <c r="F265" i="15"/>
  <c r="H265" i="15"/>
  <c r="O265" i="15"/>
  <c r="U265" i="15"/>
  <c r="AJ265" i="15" s="1"/>
  <c r="F266" i="15"/>
  <c r="H266" i="15"/>
  <c r="AO266" i="15" s="1"/>
  <c r="O266" i="15"/>
  <c r="U266" i="15"/>
  <c r="AJ266" i="15" s="1"/>
  <c r="V266" i="15"/>
  <c r="AK266" i="15" s="1"/>
  <c r="F267" i="15"/>
  <c r="H267" i="15"/>
  <c r="AA267" i="15" s="1"/>
  <c r="O267" i="15"/>
  <c r="U267" i="15"/>
  <c r="AJ267" i="15" s="1"/>
  <c r="F268" i="15"/>
  <c r="H268" i="15"/>
  <c r="AA268" i="15" s="1"/>
  <c r="O268" i="15"/>
  <c r="U268" i="15"/>
  <c r="AJ268" i="15" s="1"/>
  <c r="V268" i="15"/>
  <c r="F269" i="15"/>
  <c r="H269" i="15"/>
  <c r="AI269" i="15" s="1"/>
  <c r="O269" i="15"/>
  <c r="U269" i="15"/>
  <c r="AJ269" i="15" s="1"/>
  <c r="F270" i="15"/>
  <c r="H270" i="15"/>
  <c r="AE270" i="15" s="1"/>
  <c r="O270" i="15"/>
  <c r="U270" i="15"/>
  <c r="AJ270" i="15" s="1"/>
  <c r="V270" i="15"/>
  <c r="F271" i="15"/>
  <c r="H271" i="15"/>
  <c r="AA271" i="15" s="1"/>
  <c r="O271" i="15"/>
  <c r="U271" i="15"/>
  <c r="AJ271" i="15" s="1"/>
  <c r="F272" i="15"/>
  <c r="H272" i="15"/>
  <c r="AA272" i="15" s="1"/>
  <c r="O272" i="15"/>
  <c r="U272" i="15"/>
  <c r="AJ272" i="15" s="1"/>
  <c r="V272" i="15"/>
  <c r="F273" i="15"/>
  <c r="H273" i="15"/>
  <c r="AA273" i="15" s="1"/>
  <c r="O273" i="15"/>
  <c r="U273" i="15"/>
  <c r="AJ273" i="15" s="1"/>
  <c r="F274" i="15"/>
  <c r="H274" i="15"/>
  <c r="O274" i="15"/>
  <c r="U274" i="15"/>
  <c r="AJ274" i="15" s="1"/>
  <c r="V274" i="15"/>
  <c r="AK274" i="15" s="1"/>
  <c r="F275" i="15"/>
  <c r="H275" i="15"/>
  <c r="O275" i="15"/>
  <c r="U275" i="15"/>
  <c r="AJ275" i="15" s="1"/>
  <c r="F276" i="15"/>
  <c r="H276" i="15"/>
  <c r="AA276" i="15" s="1"/>
  <c r="O276" i="15"/>
  <c r="U276" i="15"/>
  <c r="AJ276" i="15" s="1"/>
  <c r="V276" i="15"/>
  <c r="AK276" i="15" s="1"/>
  <c r="F277" i="15"/>
  <c r="H277" i="15"/>
  <c r="AA277" i="15" s="1"/>
  <c r="O277" i="15"/>
  <c r="U277" i="15"/>
  <c r="AJ277" i="15" s="1"/>
  <c r="F278" i="15"/>
  <c r="H278" i="15"/>
  <c r="AA278" i="15" s="1"/>
  <c r="O278" i="15"/>
  <c r="U278" i="15"/>
  <c r="AJ278" i="15" s="1"/>
  <c r="V278" i="15"/>
  <c r="AK278" i="15" s="1"/>
  <c r="F279" i="15"/>
  <c r="H279" i="15"/>
  <c r="AA279" i="15" s="1"/>
  <c r="O279" i="15"/>
  <c r="U279" i="15"/>
  <c r="AJ279" i="15" s="1"/>
  <c r="F280" i="15"/>
  <c r="H280" i="15"/>
  <c r="AA280" i="15" s="1"/>
  <c r="O280" i="15"/>
  <c r="U280" i="15"/>
  <c r="AJ280" i="15" s="1"/>
  <c r="V280" i="15"/>
  <c r="F281" i="15"/>
  <c r="H281" i="15"/>
  <c r="AI281" i="15" s="1"/>
  <c r="O281" i="15"/>
  <c r="U281" i="15"/>
  <c r="AJ281" i="15" s="1"/>
  <c r="F282" i="15"/>
  <c r="H282" i="15"/>
  <c r="AE282" i="15" s="1"/>
  <c r="O282" i="15"/>
  <c r="U282" i="15"/>
  <c r="AJ282" i="15" s="1"/>
  <c r="V282" i="15"/>
  <c r="AK282" i="15" s="1"/>
  <c r="F283" i="15"/>
  <c r="H283" i="15"/>
  <c r="AA283" i="15" s="1"/>
  <c r="O283" i="15"/>
  <c r="U283" i="15"/>
  <c r="AJ283" i="15" s="1"/>
  <c r="F284" i="15"/>
  <c r="H284" i="15"/>
  <c r="AA284" i="15" s="1"/>
  <c r="O284" i="15"/>
  <c r="U284" i="15"/>
  <c r="AJ284" i="15" s="1"/>
  <c r="V284" i="15"/>
  <c r="F285" i="15"/>
  <c r="H285" i="15"/>
  <c r="AA285" i="15" s="1"/>
  <c r="O285" i="15"/>
  <c r="U285" i="15"/>
  <c r="AJ285" i="15" s="1"/>
  <c r="F286" i="15"/>
  <c r="H286" i="15"/>
  <c r="AA286" i="15" s="1"/>
  <c r="O286" i="15"/>
  <c r="U286" i="15"/>
  <c r="AJ286" i="15" s="1"/>
  <c r="V286" i="15"/>
  <c r="AK286" i="15" s="1"/>
  <c r="F287" i="15"/>
  <c r="H287" i="15"/>
  <c r="O287" i="15"/>
  <c r="U287" i="15"/>
  <c r="AJ287" i="15" s="1"/>
  <c r="F288" i="15"/>
  <c r="H288" i="15"/>
  <c r="AA288" i="15" s="1"/>
  <c r="O288" i="15"/>
  <c r="U288" i="15"/>
  <c r="AJ288" i="15" s="1"/>
  <c r="V288" i="15"/>
  <c r="F289" i="15"/>
  <c r="H289" i="15"/>
  <c r="AA289" i="15" s="1"/>
  <c r="O289" i="15"/>
  <c r="U289" i="15"/>
  <c r="AJ289" i="15" s="1"/>
  <c r="F290" i="15"/>
  <c r="H290" i="15"/>
  <c r="AA290" i="15" s="1"/>
  <c r="O290" i="15"/>
  <c r="U290" i="15"/>
  <c r="AJ290" i="15" s="1"/>
  <c r="V290" i="15"/>
  <c r="AK290" i="15" s="1"/>
  <c r="F291" i="15"/>
  <c r="H291" i="15"/>
  <c r="AO291" i="15" s="1"/>
  <c r="O291" i="15"/>
  <c r="U291" i="15"/>
  <c r="AJ291" i="15" s="1"/>
  <c r="F292" i="15"/>
  <c r="H292" i="15"/>
  <c r="AA292" i="15" s="1"/>
  <c r="O292" i="15"/>
  <c r="U292" i="15"/>
  <c r="AJ292" i="15" s="1"/>
  <c r="V292" i="15"/>
  <c r="AK292" i="15" s="1"/>
  <c r="F293" i="15"/>
  <c r="H293" i="15"/>
  <c r="AI293" i="15" s="1"/>
  <c r="O293" i="15"/>
  <c r="U293" i="15"/>
  <c r="AJ293" i="15" s="1"/>
  <c r="F294" i="15"/>
  <c r="H294" i="15"/>
  <c r="AE294" i="15" s="1"/>
  <c r="O294" i="15"/>
  <c r="U294" i="15"/>
  <c r="AJ294" i="15" s="1"/>
  <c r="V294" i="15"/>
  <c r="AK294" i="15" s="1"/>
  <c r="F295" i="15"/>
  <c r="H295" i="15"/>
  <c r="AA295" i="15" s="1"/>
  <c r="O295" i="15"/>
  <c r="U295" i="15"/>
  <c r="AJ295" i="15" s="1"/>
  <c r="F296" i="15"/>
  <c r="H296" i="15"/>
  <c r="AA296" i="15" s="1"/>
  <c r="O296" i="15"/>
  <c r="U296" i="15"/>
  <c r="AJ296" i="15" s="1"/>
  <c r="V296" i="15"/>
  <c r="F297" i="15"/>
  <c r="H297" i="15"/>
  <c r="AA297" i="15" s="1"/>
  <c r="O297" i="15"/>
  <c r="U297" i="15"/>
  <c r="AJ297" i="15" s="1"/>
  <c r="F298" i="15"/>
  <c r="H298" i="15"/>
  <c r="AA298" i="15" s="1"/>
  <c r="O298" i="15"/>
  <c r="U298" i="15"/>
  <c r="AJ298" i="15" s="1"/>
  <c r="V298" i="15"/>
  <c r="F299" i="15"/>
  <c r="H299" i="15"/>
  <c r="O299" i="15"/>
  <c r="U299" i="15"/>
  <c r="AJ299" i="15" s="1"/>
  <c r="F300" i="15"/>
  <c r="H300" i="15"/>
  <c r="AA300" i="15" s="1"/>
  <c r="O300" i="15"/>
  <c r="U300" i="15"/>
  <c r="AJ300" i="15" s="1"/>
  <c r="V300" i="15"/>
  <c r="AK300" i="15" s="1"/>
  <c r="F301" i="15"/>
  <c r="H301" i="15"/>
  <c r="AA301" i="15" s="1"/>
  <c r="O301" i="15"/>
  <c r="U301" i="15"/>
  <c r="AJ301" i="15" s="1"/>
  <c r="F302" i="15"/>
  <c r="H302" i="15"/>
  <c r="AA302" i="15" s="1"/>
  <c r="O302" i="15"/>
  <c r="U302" i="15"/>
  <c r="AJ302" i="15" s="1"/>
  <c r="V302" i="15"/>
  <c r="AK302" i="15" s="1"/>
  <c r="F303" i="15"/>
  <c r="H303" i="15"/>
  <c r="AA303" i="15" s="1"/>
  <c r="O303" i="15"/>
  <c r="U303" i="15"/>
  <c r="AJ303" i="15" s="1"/>
  <c r="F304" i="15"/>
  <c r="H304" i="15"/>
  <c r="AA304" i="15" s="1"/>
  <c r="O304" i="15"/>
  <c r="U304" i="15"/>
  <c r="AJ304" i="15" s="1"/>
  <c r="V304" i="15"/>
  <c r="AK304" i="15" s="1"/>
  <c r="F305" i="15"/>
  <c r="H305" i="15"/>
  <c r="AI305" i="15" s="1"/>
  <c r="O305" i="15"/>
  <c r="U305" i="15"/>
  <c r="AJ305" i="15" s="1"/>
  <c r="F306" i="15"/>
  <c r="H306" i="15"/>
  <c r="AE306" i="15" s="1"/>
  <c r="O306" i="15"/>
  <c r="U306" i="15"/>
  <c r="AJ306" i="15" s="1"/>
  <c r="V306" i="15"/>
  <c r="F307" i="15"/>
  <c r="H307" i="15"/>
  <c r="AA307" i="15" s="1"/>
  <c r="O307" i="15"/>
  <c r="U307" i="15"/>
  <c r="AJ307" i="15" s="1"/>
  <c r="F308" i="15"/>
  <c r="H308" i="15"/>
  <c r="AA308" i="15" s="1"/>
  <c r="O308" i="15"/>
  <c r="U308" i="15"/>
  <c r="AJ308" i="15" s="1"/>
  <c r="V308" i="15"/>
  <c r="F309" i="15"/>
  <c r="H309" i="15"/>
  <c r="AA309" i="15" s="1"/>
  <c r="O309" i="15"/>
  <c r="U309" i="15"/>
  <c r="AJ309" i="15" s="1"/>
  <c r="F310" i="15"/>
  <c r="H310" i="15"/>
  <c r="AA310" i="15" s="1"/>
  <c r="O310" i="15"/>
  <c r="U310" i="15"/>
  <c r="AJ310" i="15" s="1"/>
  <c r="V310" i="15"/>
  <c r="F311" i="15"/>
  <c r="H311" i="15"/>
  <c r="O311" i="15"/>
  <c r="U311" i="15"/>
  <c r="AJ311" i="15" s="1"/>
  <c r="F312" i="15"/>
  <c r="H312" i="15"/>
  <c r="AA312" i="15" s="1"/>
  <c r="O312" i="15"/>
  <c r="U312" i="15"/>
  <c r="AJ312" i="15" s="1"/>
  <c r="V312" i="15"/>
  <c r="AK312" i="15" s="1"/>
  <c r="F313" i="15"/>
  <c r="H313" i="15"/>
  <c r="AI313" i="15" s="1"/>
  <c r="O313" i="15"/>
  <c r="U313" i="15"/>
  <c r="AJ313" i="15" s="1"/>
  <c r="F314" i="15"/>
  <c r="H314" i="15"/>
  <c r="AO314" i="15" s="1"/>
  <c r="O314" i="15"/>
  <c r="U314" i="15"/>
  <c r="AJ314" i="15" s="1"/>
  <c r="V314" i="15"/>
  <c r="F315" i="15"/>
  <c r="H315" i="15"/>
  <c r="AA315" i="15" s="1"/>
  <c r="O315" i="15"/>
  <c r="U315" i="15"/>
  <c r="AJ315" i="15" s="1"/>
  <c r="F316" i="15"/>
  <c r="H316" i="15"/>
  <c r="AA316" i="15" s="1"/>
  <c r="O316" i="15"/>
  <c r="U316" i="15"/>
  <c r="AJ316" i="15" s="1"/>
  <c r="V316" i="15"/>
  <c r="AK316" i="15" s="1"/>
  <c r="F317" i="15"/>
  <c r="H317" i="15"/>
  <c r="AI317" i="15" s="1"/>
  <c r="O317" i="15"/>
  <c r="U317" i="15"/>
  <c r="AJ317" i="15" s="1"/>
  <c r="F318" i="15"/>
  <c r="H318" i="15"/>
  <c r="AE318" i="15" s="1"/>
  <c r="O318" i="15"/>
  <c r="U318" i="15"/>
  <c r="AJ318" i="15" s="1"/>
  <c r="V318" i="15"/>
  <c r="AK318" i="15" s="1"/>
  <c r="F319" i="15"/>
  <c r="H319" i="15"/>
  <c r="AA319" i="15" s="1"/>
  <c r="O319" i="15"/>
  <c r="U319" i="15"/>
  <c r="AJ319" i="15" s="1"/>
  <c r="F320" i="15"/>
  <c r="H320" i="15"/>
  <c r="AA320" i="15" s="1"/>
  <c r="O320" i="15"/>
  <c r="U320" i="15"/>
  <c r="AJ320" i="15" s="1"/>
  <c r="V320" i="15"/>
  <c r="F321" i="15"/>
  <c r="H321" i="15"/>
  <c r="AA321" i="15" s="1"/>
  <c r="O321" i="15"/>
  <c r="U321" i="15"/>
  <c r="AJ321" i="15" s="1"/>
  <c r="F322" i="15"/>
  <c r="H322" i="15"/>
  <c r="AA322" i="15" s="1"/>
  <c r="O322" i="15"/>
  <c r="U322" i="15"/>
  <c r="AJ322" i="15" s="1"/>
  <c r="V322" i="15"/>
  <c r="F323" i="15"/>
  <c r="H323" i="15"/>
  <c r="O323" i="15"/>
  <c r="U323" i="15"/>
  <c r="AJ323" i="15" s="1"/>
  <c r="F324" i="15"/>
  <c r="H324" i="15"/>
  <c r="AA324" i="15" s="1"/>
  <c r="O324" i="15"/>
  <c r="U324" i="15"/>
  <c r="AJ324" i="15" s="1"/>
  <c r="V324" i="15"/>
  <c r="AK324" i="15" s="1"/>
  <c r="F325" i="15"/>
  <c r="H325" i="15"/>
  <c r="AA325" i="15" s="1"/>
  <c r="O325" i="15"/>
  <c r="U325" i="15"/>
  <c r="AJ325" i="15" s="1"/>
  <c r="F326" i="15"/>
  <c r="H326" i="15"/>
  <c r="AA326" i="15" s="1"/>
  <c r="O326" i="15"/>
  <c r="U326" i="15"/>
  <c r="AJ326" i="15" s="1"/>
  <c r="V326" i="15"/>
  <c r="AK326" i="15" s="1"/>
  <c r="F327" i="15"/>
  <c r="H327" i="15"/>
  <c r="AA327" i="15" s="1"/>
  <c r="O327" i="15"/>
  <c r="U327" i="15"/>
  <c r="AJ327" i="15" s="1"/>
  <c r="F328" i="15"/>
  <c r="H328" i="15"/>
  <c r="AA328" i="15" s="1"/>
  <c r="O328" i="15"/>
  <c r="U328" i="15"/>
  <c r="AJ328" i="15" s="1"/>
  <c r="V328" i="15"/>
  <c r="AK328" i="15" s="1"/>
  <c r="F329" i="15"/>
  <c r="H329" i="15"/>
  <c r="AI329" i="15" s="1"/>
  <c r="O329" i="15"/>
  <c r="U329" i="15"/>
  <c r="AJ329" i="15" s="1"/>
  <c r="F330" i="15"/>
  <c r="H330" i="15"/>
  <c r="AE330" i="15" s="1"/>
  <c r="O330" i="15"/>
  <c r="U330" i="15"/>
  <c r="AJ330" i="15" s="1"/>
  <c r="V330" i="15"/>
  <c r="F331" i="15"/>
  <c r="H331" i="15"/>
  <c r="AA331" i="15" s="1"/>
  <c r="O331" i="15"/>
  <c r="U331" i="15"/>
  <c r="AJ331" i="15" s="1"/>
  <c r="F332" i="15"/>
  <c r="H332" i="15"/>
  <c r="AA332" i="15" s="1"/>
  <c r="O332" i="15"/>
  <c r="U332" i="15"/>
  <c r="AJ332" i="15" s="1"/>
  <c r="V332" i="15"/>
  <c r="F333" i="15"/>
  <c r="H333" i="15"/>
  <c r="AA333" i="15" s="1"/>
  <c r="O333" i="15"/>
  <c r="U333" i="15"/>
  <c r="AJ333" i="15" s="1"/>
  <c r="F334" i="15"/>
  <c r="H334" i="15"/>
  <c r="AA334" i="15" s="1"/>
  <c r="O334" i="15"/>
  <c r="U334" i="15"/>
  <c r="AJ334" i="15" s="1"/>
  <c r="V334" i="15"/>
  <c r="AK334" i="15" s="1"/>
  <c r="F335" i="15"/>
  <c r="H335" i="15"/>
  <c r="O335" i="15"/>
  <c r="U335" i="15"/>
  <c r="AJ335" i="15" s="1"/>
  <c r="F336" i="15"/>
  <c r="H336" i="15"/>
  <c r="AA336" i="15" s="1"/>
  <c r="O336" i="15"/>
  <c r="U336" i="15"/>
  <c r="AJ336" i="15" s="1"/>
  <c r="V336" i="15"/>
  <c r="AK336" i="15" s="1"/>
  <c r="F337" i="15"/>
  <c r="H337" i="15"/>
  <c r="AA337" i="15" s="1"/>
  <c r="O337" i="15"/>
  <c r="U337" i="15"/>
  <c r="AJ337" i="15" s="1"/>
  <c r="F338" i="15"/>
  <c r="H338" i="15"/>
  <c r="AA338" i="15" s="1"/>
  <c r="O338" i="15"/>
  <c r="U338" i="15"/>
  <c r="AJ338" i="15" s="1"/>
  <c r="V338" i="15"/>
  <c r="F339" i="15"/>
  <c r="H339" i="15"/>
  <c r="AO339" i="15" s="1"/>
  <c r="O339" i="15"/>
  <c r="U339" i="15"/>
  <c r="AJ339" i="15"/>
  <c r="F340" i="15"/>
  <c r="H340" i="15"/>
  <c r="O340" i="15"/>
  <c r="U340" i="15"/>
  <c r="AJ340" i="15" s="1"/>
  <c r="V340" i="15"/>
  <c r="AK340" i="15" s="1"/>
  <c r="F341" i="15"/>
  <c r="H341" i="15"/>
  <c r="AI341" i="15" s="1"/>
  <c r="O341" i="15"/>
  <c r="U341" i="15"/>
  <c r="AJ341" i="15" s="1"/>
  <c r="F342" i="15"/>
  <c r="H342" i="15"/>
  <c r="AE342" i="15" s="1"/>
  <c r="O342" i="15"/>
  <c r="U342" i="15"/>
  <c r="AJ342" i="15" s="1"/>
  <c r="V342" i="15"/>
  <c r="AK342" i="15" s="1"/>
  <c r="H343" i="15"/>
  <c r="AA343" i="15" s="1"/>
  <c r="O343" i="15"/>
  <c r="U343" i="15"/>
  <c r="AJ343" i="15" s="1"/>
  <c r="F344" i="15"/>
  <c r="H344" i="15"/>
  <c r="AA344" i="15" s="1"/>
  <c r="O344" i="15"/>
  <c r="U344" i="15"/>
  <c r="AJ344" i="15" s="1"/>
  <c r="V344" i="15"/>
  <c r="F345" i="15"/>
  <c r="H345" i="15"/>
  <c r="AA345" i="15" s="1"/>
  <c r="O345" i="15"/>
  <c r="U345" i="15"/>
  <c r="AJ345" i="15" s="1"/>
  <c r="F346" i="15"/>
  <c r="H346" i="15"/>
  <c r="AA346" i="15" s="1"/>
  <c r="O346" i="15"/>
  <c r="U346" i="15"/>
  <c r="AJ346" i="15" s="1"/>
  <c r="V346" i="15"/>
  <c r="F347" i="15"/>
  <c r="H347" i="15"/>
  <c r="AA347" i="15" s="1"/>
  <c r="O347" i="15"/>
  <c r="U347" i="15"/>
  <c r="AJ347" i="15" s="1"/>
  <c r="F348" i="15"/>
  <c r="H348" i="15"/>
  <c r="AA348" i="15" s="1"/>
  <c r="O348" i="15"/>
  <c r="U348" i="15"/>
  <c r="AJ348" i="15" s="1"/>
  <c r="V348" i="15"/>
  <c r="F349" i="15"/>
  <c r="H349" i="15"/>
  <c r="AA349" i="15" s="1"/>
  <c r="O349" i="15"/>
  <c r="U349" i="15"/>
  <c r="AJ349" i="15" s="1"/>
  <c r="F350" i="15"/>
  <c r="H350" i="15"/>
  <c r="AE350" i="15" s="1"/>
  <c r="O350" i="15"/>
  <c r="U350" i="15"/>
  <c r="AJ350" i="15" s="1"/>
  <c r="V350" i="15"/>
  <c r="F351" i="15"/>
  <c r="H351" i="15"/>
  <c r="AI351" i="15" s="1"/>
  <c r="O351" i="15"/>
  <c r="U351" i="15"/>
  <c r="AJ351" i="15" s="1"/>
  <c r="F352" i="15"/>
  <c r="H352" i="15"/>
  <c r="AE352" i="15" s="1"/>
  <c r="O352" i="15"/>
  <c r="U352" i="15"/>
  <c r="AJ352" i="15" s="1"/>
  <c r="V352" i="15"/>
  <c r="AK352" i="15" s="1"/>
  <c r="F353" i="15"/>
  <c r="H353" i="15"/>
  <c r="AA353" i="15" s="1"/>
  <c r="O353" i="15"/>
  <c r="U353" i="15"/>
  <c r="AJ353" i="15" s="1"/>
  <c r="F354" i="15"/>
  <c r="H354" i="15"/>
  <c r="AE354" i="15" s="1"/>
  <c r="O354" i="15"/>
  <c r="U354" i="15"/>
  <c r="AJ354" i="15" s="1"/>
  <c r="V354" i="15"/>
  <c r="F355" i="15"/>
  <c r="H355" i="15"/>
  <c r="O355" i="15"/>
  <c r="U355" i="15"/>
  <c r="AJ355" i="15" s="1"/>
  <c r="F356" i="15"/>
  <c r="H356" i="15"/>
  <c r="AI356" i="15" s="1"/>
  <c r="O356" i="15"/>
  <c r="U356" i="15"/>
  <c r="AJ356" i="15" s="1"/>
  <c r="V356" i="15"/>
  <c r="F357" i="15"/>
  <c r="H357" i="15"/>
  <c r="O357" i="15"/>
  <c r="U357" i="15"/>
  <c r="AJ357" i="15" s="1"/>
  <c r="F358" i="15"/>
  <c r="H358" i="15"/>
  <c r="AA358" i="15" s="1"/>
  <c r="O358" i="15"/>
  <c r="U358" i="15"/>
  <c r="AJ358" i="15" s="1"/>
  <c r="V358" i="15"/>
  <c r="AK358" i="15" s="1"/>
  <c r="F359" i="15"/>
  <c r="H359" i="15"/>
  <c r="AO359" i="15" s="1"/>
  <c r="O359" i="15"/>
  <c r="U359" i="15"/>
  <c r="AJ359" i="15" s="1"/>
  <c r="F360" i="15"/>
  <c r="H360" i="15"/>
  <c r="AI360" i="15" s="1"/>
  <c r="O360" i="15"/>
  <c r="U360" i="15"/>
  <c r="AJ360" i="15" s="1"/>
  <c r="V360" i="15"/>
  <c r="AK360" i="15"/>
  <c r="F361" i="15"/>
  <c r="H361" i="15"/>
  <c r="AO361" i="15" s="1"/>
  <c r="O361" i="15"/>
  <c r="U361" i="15"/>
  <c r="AJ361" i="15" s="1"/>
  <c r="F362" i="15"/>
  <c r="H362" i="15"/>
  <c r="AO362" i="15" s="1"/>
  <c r="O362" i="15"/>
  <c r="U362" i="15"/>
  <c r="AJ362" i="15" s="1"/>
  <c r="V362" i="15"/>
  <c r="AK362" i="15" s="1"/>
  <c r="F363" i="15"/>
  <c r="H363" i="15"/>
  <c r="AA363" i="15" s="1"/>
  <c r="O363" i="15"/>
  <c r="U363" i="15"/>
  <c r="AJ363" i="15" s="1"/>
  <c r="F364" i="15"/>
  <c r="H364" i="15"/>
  <c r="AE364" i="15" s="1"/>
  <c r="O364" i="15"/>
  <c r="U364" i="15"/>
  <c r="AJ364" i="15" s="1"/>
  <c r="V364" i="15"/>
  <c r="AK364" i="15" s="1"/>
  <c r="F365" i="15"/>
  <c r="H365" i="15"/>
  <c r="AA365" i="15" s="1"/>
  <c r="O365" i="15"/>
  <c r="U365" i="15"/>
  <c r="AJ365" i="15" s="1"/>
  <c r="F366" i="15"/>
  <c r="H366" i="15"/>
  <c r="AE366" i="15" s="1"/>
  <c r="O366" i="15"/>
  <c r="U366" i="15"/>
  <c r="AJ366" i="15" s="1"/>
  <c r="V366" i="15"/>
  <c r="F367" i="15"/>
  <c r="H367" i="15"/>
  <c r="O367" i="15"/>
  <c r="U367" i="15"/>
  <c r="AJ367" i="15" s="1"/>
  <c r="F368" i="15"/>
  <c r="H368" i="15"/>
  <c r="AI368" i="15" s="1"/>
  <c r="O368" i="15"/>
  <c r="U368" i="15"/>
  <c r="AJ368" i="15" s="1"/>
  <c r="V368" i="15"/>
  <c r="F369" i="15"/>
  <c r="H369" i="15"/>
  <c r="O369" i="15"/>
  <c r="U369" i="15"/>
  <c r="AJ369" i="15" s="1"/>
  <c r="F370" i="15"/>
  <c r="H370" i="15"/>
  <c r="AA370" i="15" s="1"/>
  <c r="O370" i="15"/>
  <c r="U370" i="15"/>
  <c r="AJ370" i="15" s="1"/>
  <c r="V370" i="15"/>
  <c r="AK370" i="15" s="1"/>
  <c r="F371" i="15"/>
  <c r="H371" i="15"/>
  <c r="AO371" i="15" s="1"/>
  <c r="O371" i="15"/>
  <c r="U371" i="15"/>
  <c r="AJ371" i="15" s="1"/>
  <c r="F372" i="15"/>
  <c r="H372" i="15"/>
  <c r="AA372" i="15" s="1"/>
  <c r="O372" i="15"/>
  <c r="U372" i="15"/>
  <c r="AJ372" i="15" s="1"/>
  <c r="V372" i="15"/>
  <c r="AK372" i="15" s="1"/>
  <c r="F373" i="15"/>
  <c r="H373" i="15"/>
  <c r="AO373" i="15" s="1"/>
  <c r="O373" i="15"/>
  <c r="U373" i="15"/>
  <c r="AJ373" i="15" s="1"/>
  <c r="F374" i="15"/>
  <c r="H374" i="15"/>
  <c r="AO374" i="15" s="1"/>
  <c r="O374" i="15"/>
  <c r="U374" i="15"/>
  <c r="AJ374" i="15" s="1"/>
  <c r="V374" i="15"/>
  <c r="AK374" i="15" s="1"/>
  <c r="F375" i="15"/>
  <c r="H375" i="15"/>
  <c r="AI375" i="15" s="1"/>
  <c r="O375" i="15"/>
  <c r="U375" i="15"/>
  <c r="AJ375" i="15" s="1"/>
  <c r="F376" i="15"/>
  <c r="H376" i="15"/>
  <c r="AE376" i="15" s="1"/>
  <c r="O376" i="15"/>
  <c r="U376" i="15"/>
  <c r="AJ376" i="15" s="1"/>
  <c r="V376" i="15"/>
  <c r="AK376" i="15" s="1"/>
  <c r="F377" i="15"/>
  <c r="H377" i="15"/>
  <c r="AA377" i="15" s="1"/>
  <c r="O377" i="15"/>
  <c r="U377" i="15"/>
  <c r="AJ377" i="15" s="1"/>
  <c r="F378" i="15"/>
  <c r="H378" i="15"/>
  <c r="AE378" i="15" s="1"/>
  <c r="O378" i="15"/>
  <c r="U378" i="15"/>
  <c r="AJ378" i="15" s="1"/>
  <c r="V378" i="15"/>
  <c r="F379" i="15"/>
  <c r="H379" i="15"/>
  <c r="O379" i="15"/>
  <c r="U379" i="15"/>
  <c r="AJ379" i="15" s="1"/>
  <c r="F380" i="15"/>
  <c r="H380" i="15"/>
  <c r="AA380" i="15" s="1"/>
  <c r="O380" i="15"/>
  <c r="U380" i="15"/>
  <c r="AJ380" i="15" s="1"/>
  <c r="V380" i="15"/>
  <c r="F381" i="15"/>
  <c r="H381" i="15"/>
  <c r="O381" i="15"/>
  <c r="U381" i="15"/>
  <c r="AJ381" i="15" s="1"/>
  <c r="F382" i="15"/>
  <c r="H382" i="15"/>
  <c r="AA382" i="15" s="1"/>
  <c r="O382" i="15"/>
  <c r="U382" i="15"/>
  <c r="AJ382" i="15" s="1"/>
  <c r="V382" i="15"/>
  <c r="AK382" i="15" s="1"/>
  <c r="F383" i="15"/>
  <c r="H383" i="15"/>
  <c r="AO383" i="15" s="1"/>
  <c r="O383" i="15"/>
  <c r="U383" i="15"/>
  <c r="AJ383" i="15" s="1"/>
  <c r="F384" i="15"/>
  <c r="H384" i="15"/>
  <c r="AA384" i="15" s="1"/>
  <c r="O384" i="15"/>
  <c r="U384" i="15"/>
  <c r="AJ384" i="15" s="1"/>
  <c r="V384" i="15"/>
  <c r="F385" i="15"/>
  <c r="H385" i="15"/>
  <c r="AA385" i="15" s="1"/>
  <c r="O385" i="15"/>
  <c r="U385" i="15"/>
  <c r="AJ385" i="15" s="1"/>
  <c r="F386" i="15"/>
  <c r="H386" i="15"/>
  <c r="AO386" i="15" s="1"/>
  <c r="O386" i="15"/>
  <c r="U386" i="15"/>
  <c r="AJ386" i="15" s="1"/>
  <c r="V386" i="15"/>
  <c r="AK386" i="15" s="1"/>
  <c r="F387" i="15"/>
  <c r="H387" i="15"/>
  <c r="AI387" i="15" s="1"/>
  <c r="O387" i="15"/>
  <c r="U387" i="15"/>
  <c r="AJ387" i="15" s="1"/>
  <c r="F388" i="15"/>
  <c r="H388" i="15"/>
  <c r="AE388" i="15" s="1"/>
  <c r="O388" i="15"/>
  <c r="U388" i="15"/>
  <c r="AJ388" i="15" s="1"/>
  <c r="V388" i="15"/>
  <c r="AK388" i="15" s="1"/>
  <c r="F389" i="15"/>
  <c r="H389" i="15"/>
  <c r="AA389" i="15" s="1"/>
  <c r="O389" i="15"/>
  <c r="U389" i="15"/>
  <c r="AJ389" i="15" s="1"/>
  <c r="F390" i="15"/>
  <c r="H390" i="15"/>
  <c r="AE390" i="15" s="1"/>
  <c r="O390" i="15"/>
  <c r="U390" i="15"/>
  <c r="AJ390" i="15" s="1"/>
  <c r="V390" i="15"/>
  <c r="F391" i="15"/>
  <c r="H391" i="15"/>
  <c r="O391" i="15"/>
  <c r="U391" i="15"/>
  <c r="AJ391" i="15" s="1"/>
  <c r="H392" i="15"/>
  <c r="AA392" i="15" s="1"/>
  <c r="O392" i="15"/>
  <c r="U392" i="15"/>
  <c r="AJ392" i="15" s="1"/>
  <c r="H393" i="15"/>
  <c r="AA393" i="15" s="1"/>
  <c r="O393" i="15"/>
  <c r="U393" i="15"/>
  <c r="AJ393" i="15" s="1"/>
  <c r="H394" i="15"/>
  <c r="AA394" i="15" s="1"/>
  <c r="O394" i="15"/>
  <c r="U394" i="15"/>
  <c r="AJ394" i="15" s="1"/>
  <c r="H395" i="15"/>
  <c r="AO395" i="15" s="1"/>
  <c r="O395" i="15"/>
  <c r="U395" i="15"/>
  <c r="AJ395" i="15" s="1"/>
  <c r="H396" i="15"/>
  <c r="AA396" i="15" s="1"/>
  <c r="O396" i="15"/>
  <c r="U396" i="15"/>
  <c r="AJ396" i="15" s="1"/>
  <c r="H397" i="15"/>
  <c r="AO397" i="15" s="1"/>
  <c r="O397" i="15"/>
  <c r="U397" i="15"/>
  <c r="AJ397" i="15" s="1"/>
  <c r="H398" i="15"/>
  <c r="AO398" i="15" s="1"/>
  <c r="O398" i="15"/>
  <c r="U398" i="15"/>
  <c r="AJ398" i="15" s="1"/>
  <c r="F399" i="15"/>
  <c r="H399" i="15"/>
  <c r="AI399" i="15" s="1"/>
  <c r="O399" i="15"/>
  <c r="U399" i="15"/>
  <c r="AJ399" i="15" s="1"/>
  <c r="H400" i="15"/>
  <c r="AE400" i="15" s="1"/>
  <c r="O400" i="15"/>
  <c r="U400" i="15"/>
  <c r="AJ400" i="15" s="1"/>
  <c r="H401" i="15"/>
  <c r="AA401" i="15" s="1"/>
  <c r="O401" i="15"/>
  <c r="U401" i="15"/>
  <c r="AJ401" i="15" s="1"/>
  <c r="H402" i="15"/>
  <c r="AA402" i="15" s="1"/>
  <c r="O402" i="15"/>
  <c r="U402" i="15"/>
  <c r="AJ402" i="15" s="1"/>
  <c r="H403" i="15"/>
  <c r="AA403" i="15" s="1"/>
  <c r="O403" i="15"/>
  <c r="U403" i="15"/>
  <c r="AJ403" i="15" s="1"/>
  <c r="H404" i="15"/>
  <c r="AA404" i="15" s="1"/>
  <c r="O404" i="15"/>
  <c r="U404" i="15"/>
  <c r="AJ404" i="15" s="1"/>
  <c r="H405" i="15"/>
  <c r="AA405" i="15" s="1"/>
  <c r="O405" i="15"/>
  <c r="U405" i="15"/>
  <c r="AJ405" i="15" s="1"/>
  <c r="H406" i="15"/>
  <c r="AA406" i="15" s="1"/>
  <c r="O406" i="15"/>
  <c r="U406" i="15"/>
  <c r="AJ406" i="15" s="1"/>
  <c r="H407" i="15"/>
  <c r="AO407" i="15" s="1"/>
  <c r="O407" i="15"/>
  <c r="U407" i="15"/>
  <c r="AJ407" i="15" s="1"/>
  <c r="H408" i="15"/>
  <c r="AA408" i="15" s="1"/>
  <c r="O408" i="15"/>
  <c r="U408" i="15"/>
  <c r="AJ408" i="15" s="1"/>
  <c r="H409" i="15"/>
  <c r="AO409" i="15" s="1"/>
  <c r="O409" i="15"/>
  <c r="U409" i="15"/>
  <c r="AJ409" i="15" s="1"/>
  <c r="H410" i="15"/>
  <c r="AO410" i="15" s="1"/>
  <c r="O410" i="15"/>
  <c r="U410" i="15"/>
  <c r="AJ410" i="15" s="1"/>
  <c r="H411" i="15"/>
  <c r="AI411" i="15" s="1"/>
  <c r="O411" i="15"/>
  <c r="U411" i="15"/>
  <c r="AJ411" i="15" s="1"/>
  <c r="H412" i="15"/>
  <c r="AE412" i="15" s="1"/>
  <c r="O412" i="15"/>
  <c r="U412" i="15"/>
  <c r="AJ412" i="15" s="1"/>
  <c r="H413" i="15"/>
  <c r="AA413" i="15" s="1"/>
  <c r="O413" i="15"/>
  <c r="U413" i="15"/>
  <c r="AJ413" i="15" s="1"/>
  <c r="H414" i="15"/>
  <c r="AA414" i="15" s="1"/>
  <c r="O414" i="15"/>
  <c r="U414" i="15"/>
  <c r="AJ414" i="15" s="1"/>
  <c r="H415" i="15"/>
  <c r="AA415" i="15" s="1"/>
  <c r="O415" i="15"/>
  <c r="U415" i="15"/>
  <c r="AJ415" i="15" s="1"/>
  <c r="H416" i="15"/>
  <c r="AA416" i="15" s="1"/>
  <c r="O416" i="15"/>
  <c r="U416" i="15"/>
  <c r="AJ416" i="15" s="1"/>
  <c r="H417" i="15"/>
  <c r="AA417" i="15" s="1"/>
  <c r="O417" i="15"/>
  <c r="U417" i="15"/>
  <c r="AJ417" i="15" s="1"/>
  <c r="H418" i="15"/>
  <c r="AA418" i="15" s="1"/>
  <c r="O418" i="15"/>
  <c r="U418" i="15"/>
  <c r="AJ418" i="15" s="1"/>
  <c r="H419" i="15"/>
  <c r="AO419" i="15" s="1"/>
  <c r="O419" i="15"/>
  <c r="U419" i="15"/>
  <c r="AJ419" i="15" s="1"/>
  <c r="H420" i="15"/>
  <c r="AO420" i="15" s="1"/>
  <c r="O420" i="15"/>
  <c r="U420" i="15"/>
  <c r="AJ420" i="15" s="1"/>
  <c r="H421" i="15"/>
  <c r="AA421" i="15" s="1"/>
  <c r="O421" i="15"/>
  <c r="U421" i="15"/>
  <c r="AJ421" i="15" s="1"/>
  <c r="H422" i="15"/>
  <c r="AO422" i="15" s="1"/>
  <c r="O422" i="15"/>
  <c r="U422" i="15"/>
  <c r="AJ422" i="15"/>
  <c r="H423" i="15"/>
  <c r="AI423" i="15" s="1"/>
  <c r="O423" i="15"/>
  <c r="U423" i="15"/>
  <c r="AJ423" i="15" s="1"/>
  <c r="H424" i="15"/>
  <c r="AE424" i="15" s="1"/>
  <c r="O424" i="15"/>
  <c r="U424" i="15"/>
  <c r="AJ424" i="15" s="1"/>
  <c r="H425" i="15"/>
  <c r="AA425" i="15" s="1"/>
  <c r="O425" i="15"/>
  <c r="U425" i="15"/>
  <c r="AJ425" i="15" s="1"/>
  <c r="H426" i="15"/>
  <c r="AA426" i="15" s="1"/>
  <c r="O426" i="15"/>
  <c r="U426" i="15"/>
  <c r="AJ426" i="15" s="1"/>
  <c r="H427" i="15"/>
  <c r="AA427" i="15" s="1"/>
  <c r="O427" i="15"/>
  <c r="U427" i="15"/>
  <c r="AJ427" i="15" s="1"/>
  <c r="H428" i="15"/>
  <c r="AA428" i="15" s="1"/>
  <c r="O428" i="15"/>
  <c r="U428" i="15"/>
  <c r="AJ428" i="15" s="1"/>
  <c r="H429" i="15"/>
  <c r="AA429" i="15" s="1"/>
  <c r="O429" i="15"/>
  <c r="U429" i="15"/>
  <c r="AJ429" i="15" s="1"/>
  <c r="H430" i="15"/>
  <c r="AA430" i="15" s="1"/>
  <c r="O430" i="15"/>
  <c r="U430" i="15"/>
  <c r="AJ430" i="15" s="1"/>
  <c r="H431" i="15"/>
  <c r="AO431" i="15" s="1"/>
  <c r="O431" i="15"/>
  <c r="U431" i="15"/>
  <c r="AJ431" i="15" s="1"/>
  <c r="H432" i="15"/>
  <c r="AA432" i="15" s="1"/>
  <c r="O432" i="15"/>
  <c r="U432" i="15"/>
  <c r="AJ432" i="15" s="1"/>
  <c r="H433" i="15"/>
  <c r="AO433" i="15" s="1"/>
  <c r="O433" i="15"/>
  <c r="U433" i="15"/>
  <c r="AJ433" i="15" s="1"/>
  <c r="H434" i="15"/>
  <c r="AO434" i="15" s="1"/>
  <c r="O434" i="15"/>
  <c r="U434" i="15"/>
  <c r="AJ434" i="15" s="1"/>
  <c r="H435" i="15"/>
  <c r="AI435" i="15" s="1"/>
  <c r="O435" i="15"/>
  <c r="U435" i="15"/>
  <c r="AJ435" i="15" s="1"/>
  <c r="H436" i="15"/>
  <c r="AE436" i="15" s="1"/>
  <c r="O436" i="15"/>
  <c r="U436" i="15"/>
  <c r="AJ436" i="15" s="1"/>
  <c r="H437" i="15"/>
  <c r="AA437" i="15" s="1"/>
  <c r="O437" i="15"/>
  <c r="U437" i="15"/>
  <c r="AJ437" i="15" s="1"/>
  <c r="H438" i="15"/>
  <c r="AE438" i="15" s="1"/>
  <c r="O438" i="15"/>
  <c r="U438" i="15"/>
  <c r="AJ438" i="15" s="1"/>
  <c r="H439" i="15"/>
  <c r="AA439" i="15" s="1"/>
  <c r="O439" i="15"/>
  <c r="U439" i="15"/>
  <c r="AJ439" i="15" s="1"/>
  <c r="H440" i="15"/>
  <c r="AA440" i="15" s="1"/>
  <c r="O440" i="15"/>
  <c r="U440" i="15"/>
  <c r="AJ440" i="15" s="1"/>
  <c r="I16" i="26"/>
  <c r="I37" i="26"/>
  <c r="K37" i="26"/>
  <c r="L37" i="26"/>
  <c r="I38" i="26"/>
  <c r="K38" i="26"/>
  <c r="L38" i="26"/>
  <c r="I39" i="26"/>
  <c r="K39" i="26"/>
  <c r="L39" i="26"/>
  <c r="I40" i="26"/>
  <c r="K40" i="26"/>
  <c r="L40" i="26"/>
  <c r="I41" i="26"/>
  <c r="K41" i="26"/>
  <c r="L41" i="26"/>
  <c r="I42" i="26"/>
  <c r="K42" i="26"/>
  <c r="L42" i="26"/>
  <c r="I43" i="26"/>
  <c r="K43" i="26"/>
  <c r="L43" i="26"/>
  <c r="I44" i="26"/>
  <c r="K44" i="26"/>
  <c r="L44" i="26"/>
  <c r="I45" i="26"/>
  <c r="K45" i="26"/>
  <c r="L45" i="26"/>
  <c r="I46" i="26"/>
  <c r="K46" i="26"/>
  <c r="L46" i="26"/>
  <c r="I47" i="26"/>
  <c r="K47" i="26"/>
  <c r="L47" i="26"/>
  <c r="I48" i="26"/>
  <c r="K48" i="26"/>
  <c r="L48" i="26"/>
  <c r="I49" i="26"/>
  <c r="K49" i="26"/>
  <c r="L49" i="26"/>
  <c r="I50" i="26"/>
  <c r="K50" i="26"/>
  <c r="L50" i="26"/>
  <c r="I51" i="26"/>
  <c r="K51" i="26"/>
  <c r="L51" i="26"/>
  <c r="I52" i="26"/>
  <c r="K52" i="26"/>
  <c r="L52" i="26"/>
  <c r="I53" i="26"/>
  <c r="K53" i="26"/>
  <c r="L53" i="26"/>
  <c r="I54" i="26"/>
  <c r="K54" i="26"/>
  <c r="L54" i="26"/>
  <c r="I55" i="26"/>
  <c r="K55" i="26"/>
  <c r="L55" i="26"/>
  <c r="I56" i="26"/>
  <c r="K56" i="26"/>
  <c r="L56" i="26"/>
  <c r="I57" i="26"/>
  <c r="K57" i="26"/>
  <c r="L57" i="26"/>
  <c r="I58" i="26"/>
  <c r="K58" i="26"/>
  <c r="L58" i="26"/>
  <c r="I59" i="26"/>
  <c r="K59" i="26"/>
  <c r="L59" i="26"/>
  <c r="I60" i="26"/>
  <c r="K60" i="26"/>
  <c r="L60" i="26"/>
  <c r="I61" i="26"/>
  <c r="K61" i="26"/>
  <c r="L61" i="26"/>
  <c r="I62" i="26"/>
  <c r="K62" i="26"/>
  <c r="L62" i="26"/>
  <c r="I63" i="26"/>
  <c r="K63" i="26"/>
  <c r="L63" i="26"/>
  <c r="I64" i="26"/>
  <c r="K64" i="26"/>
  <c r="L64" i="26"/>
  <c r="I65" i="26"/>
  <c r="K65" i="26"/>
  <c r="L65" i="26"/>
  <c r="I66" i="26"/>
  <c r="K66" i="26"/>
  <c r="L66" i="26"/>
  <c r="I67" i="26"/>
  <c r="K67" i="26"/>
  <c r="L67" i="26"/>
  <c r="I68" i="26"/>
  <c r="K68" i="26"/>
  <c r="L68" i="26"/>
  <c r="I69" i="26"/>
  <c r="K69" i="26"/>
  <c r="L69" i="26"/>
  <c r="I70" i="26"/>
  <c r="K70" i="26"/>
  <c r="L70" i="26"/>
  <c r="I71" i="26"/>
  <c r="K71" i="26"/>
  <c r="L71" i="26"/>
  <c r="E78" i="26"/>
  <c r="I24" i="26"/>
  <c r="I32" i="26"/>
  <c r="K32" i="26"/>
  <c r="L32" i="26"/>
  <c r="I33" i="26"/>
  <c r="K33" i="26"/>
  <c r="L33" i="26"/>
  <c r="I34" i="26"/>
  <c r="K34" i="26"/>
  <c r="L34" i="26"/>
  <c r="I35" i="26"/>
  <c r="K35" i="26"/>
  <c r="L35" i="26"/>
  <c r="I36" i="26"/>
  <c r="K36" i="26"/>
  <c r="L36" i="26"/>
  <c r="V399" i="15" l="1"/>
  <c r="V391" i="15"/>
  <c r="AK391" i="15" s="1"/>
  <c r="V389" i="15"/>
  <c r="W389" i="15" s="1"/>
  <c r="V387" i="15"/>
  <c r="AK387" i="15" s="1"/>
  <c r="AL387" i="15" s="1"/>
  <c r="V385" i="15"/>
  <c r="AK385" i="15" s="1"/>
  <c r="AL385" i="15" s="1"/>
  <c r="V383" i="15"/>
  <c r="W383" i="15" s="1"/>
  <c r="V381" i="15"/>
  <c r="AK381" i="15" s="1"/>
  <c r="V379" i="15"/>
  <c r="AK379" i="15" s="1"/>
  <c r="V377" i="15"/>
  <c r="AK377" i="15" s="1"/>
  <c r="AL377" i="15" s="1"/>
  <c r="V375" i="15"/>
  <c r="AK375" i="15" s="1"/>
  <c r="V373" i="15"/>
  <c r="AK373" i="15" s="1"/>
  <c r="V371" i="15"/>
  <c r="W371" i="15" s="1"/>
  <c r="V367" i="15"/>
  <c r="AK367" i="15" s="1"/>
  <c r="V365" i="15"/>
  <c r="AK365" i="15" s="1"/>
  <c r="V363" i="15"/>
  <c r="AK363" i="15" s="1"/>
  <c r="V361" i="15"/>
  <c r="AK361" i="15" s="1"/>
  <c r="AL361" i="15" s="1"/>
  <c r="V359" i="15"/>
  <c r="W359" i="15" s="1"/>
  <c r="V357" i="15"/>
  <c r="AK357" i="15" s="1"/>
  <c r="AL357" i="15" s="1"/>
  <c r="V353" i="15"/>
  <c r="AK353" i="15" s="1"/>
  <c r="V351" i="15"/>
  <c r="AK351" i="15" s="1"/>
  <c r="V349" i="15"/>
  <c r="AK349" i="15" s="1"/>
  <c r="V347" i="15"/>
  <c r="AK347" i="15" s="1"/>
  <c r="V345" i="15"/>
  <c r="AK345" i="15" s="1"/>
  <c r="AL345" i="15" s="1"/>
  <c r="V341" i="15"/>
  <c r="AK341" i="15" s="1"/>
  <c r="V339" i="15"/>
  <c r="AK339" i="15" s="1"/>
  <c r="V337" i="15"/>
  <c r="AK337" i="15" s="1"/>
  <c r="V335" i="15"/>
  <c r="V333" i="15"/>
  <c r="AK333" i="15" s="1"/>
  <c r="AL333" i="15" s="1"/>
  <c r="V329" i="15"/>
  <c r="AK329" i="15" s="1"/>
  <c r="V327" i="15"/>
  <c r="AK327" i="15" s="1"/>
  <c r="V325" i="15"/>
  <c r="V323" i="15"/>
  <c r="AK323" i="15" s="1"/>
  <c r="V321" i="15"/>
  <c r="AK321" i="15" s="1"/>
  <c r="V319" i="15"/>
  <c r="AK319" i="15" s="1"/>
  <c r="V315" i="15"/>
  <c r="AK315" i="15" s="1"/>
  <c r="V313" i="15"/>
  <c r="AK313" i="15" s="1"/>
  <c r="V311" i="15"/>
  <c r="AK311" i="15" s="1"/>
  <c r="V309" i="15"/>
  <c r="AK309" i="15" s="1"/>
  <c r="V307" i="15"/>
  <c r="AK307" i="15" s="1"/>
  <c r="V305" i="15"/>
  <c r="AK305" i="15" s="1"/>
  <c r="V303" i="15"/>
  <c r="AK303" i="15" s="1"/>
  <c r="V301" i="15"/>
  <c r="V299" i="15"/>
  <c r="AK299" i="15" s="1"/>
  <c r="AL299" i="15" s="1"/>
  <c r="V297" i="15"/>
  <c r="AK297" i="15" s="1"/>
  <c r="AL297" i="15" s="1"/>
  <c r="V295" i="15"/>
  <c r="AK295" i="15" s="1"/>
  <c r="V293" i="15"/>
  <c r="AK293" i="15" s="1"/>
  <c r="AL293" i="15" s="1"/>
  <c r="V291" i="15"/>
  <c r="AK291" i="15" s="1"/>
  <c r="V289" i="15"/>
  <c r="W289" i="15" s="1"/>
  <c r="V287" i="15"/>
  <c r="AK287" i="15" s="1"/>
  <c r="AL287" i="15" s="1"/>
  <c r="V285" i="15"/>
  <c r="V283" i="15"/>
  <c r="AK283" i="15" s="1"/>
  <c r="AL283" i="15" s="1"/>
  <c r="V281" i="15"/>
  <c r="W281" i="15" s="1"/>
  <c r="V279" i="15"/>
  <c r="V277" i="15"/>
  <c r="V275" i="15"/>
  <c r="V273" i="15"/>
  <c r="V271" i="15"/>
  <c r="AK271" i="15" s="1"/>
  <c r="V269" i="15"/>
  <c r="AK269" i="15" s="1"/>
  <c r="V267" i="15"/>
  <c r="AK267" i="15" s="1"/>
  <c r="V265" i="15"/>
  <c r="AK265" i="15" s="1"/>
  <c r="V263" i="15"/>
  <c r="V261" i="15"/>
  <c r="AK261" i="15" s="1"/>
  <c r="V257" i="15"/>
  <c r="W257" i="15" s="1"/>
  <c r="V255" i="15"/>
  <c r="AK255" i="15" s="1"/>
  <c r="AL255" i="15" s="1"/>
  <c r="V251" i="15"/>
  <c r="W251" i="15" s="1"/>
  <c r="V249" i="15"/>
  <c r="AK249" i="15" s="1"/>
  <c r="AL249" i="15" s="1"/>
  <c r="V247" i="15"/>
  <c r="AK247" i="15" s="1"/>
  <c r="AL247" i="15" s="1"/>
  <c r="V245" i="15"/>
  <c r="AK245" i="15" s="1"/>
  <c r="AL245" i="15" s="1"/>
  <c r="V243" i="15"/>
  <c r="AK243" i="15" s="1"/>
  <c r="V241" i="15"/>
  <c r="W241" i="15" s="1"/>
  <c r="V239" i="15"/>
  <c r="V237" i="15"/>
  <c r="AK237" i="15" s="1"/>
  <c r="V235" i="15"/>
  <c r="V233" i="15"/>
  <c r="V231" i="15"/>
  <c r="AK231" i="15" s="1"/>
  <c r="V229" i="15"/>
  <c r="V225" i="15"/>
  <c r="AK225" i="15" s="1"/>
  <c r="V223" i="15"/>
  <c r="AK223" i="15" s="1"/>
  <c r="V221" i="15"/>
  <c r="W221" i="15" s="1"/>
  <c r="V219" i="15"/>
  <c r="AK219" i="15" s="1"/>
  <c r="V217" i="15"/>
  <c r="V213" i="15"/>
  <c r="AK213" i="15" s="1"/>
  <c r="V211" i="15"/>
  <c r="AK211" i="15" s="1"/>
  <c r="V207" i="15"/>
  <c r="AK207" i="15" s="1"/>
  <c r="V205" i="15"/>
  <c r="V201" i="15"/>
  <c r="AK201" i="15" s="1"/>
  <c r="V199" i="15"/>
  <c r="AK199" i="15" s="1"/>
  <c r="AL199" i="15" s="1"/>
  <c r="V197" i="15"/>
  <c r="AK197" i="15" s="1"/>
  <c r="AL197" i="15" s="1"/>
  <c r="V195" i="15"/>
  <c r="AK195" i="15" s="1"/>
  <c r="AL195" i="15" s="1"/>
  <c r="V193" i="15"/>
  <c r="AK193" i="15" s="1"/>
  <c r="AL193" i="15" s="1"/>
  <c r="V191" i="15"/>
  <c r="V187" i="15"/>
  <c r="AK187" i="15" s="1"/>
  <c r="V185" i="15"/>
  <c r="AK185" i="15" s="1"/>
  <c r="V183" i="15"/>
  <c r="AK183" i="15" s="1"/>
  <c r="AL183" i="15" s="1"/>
  <c r="V181" i="15"/>
  <c r="AK181" i="15" s="1"/>
  <c r="V179" i="15"/>
  <c r="V177" i="15"/>
  <c r="AK177" i="15" s="1"/>
  <c r="V175" i="15"/>
  <c r="V173" i="15"/>
  <c r="AK173" i="15" s="1"/>
  <c r="AL173" i="15" s="1"/>
  <c r="V171" i="15"/>
  <c r="AK171" i="15" s="1"/>
  <c r="AL171" i="15" s="1"/>
  <c r="V169" i="15"/>
  <c r="W169" i="15" s="1"/>
  <c r="V167" i="15"/>
  <c r="V165" i="15"/>
  <c r="AK165" i="15" s="1"/>
  <c r="V161" i="15"/>
  <c r="AK161" i="15" s="1"/>
  <c r="V157" i="15"/>
  <c r="V155" i="15"/>
  <c r="V153" i="15"/>
  <c r="AK153" i="15" s="1"/>
  <c r="AL153" i="15" s="1"/>
  <c r="V151" i="15"/>
  <c r="AK151" i="15" s="1"/>
  <c r="V149" i="15"/>
  <c r="AK149" i="15" s="1"/>
  <c r="V147" i="15"/>
  <c r="V145" i="15"/>
  <c r="V143" i="15"/>
  <c r="V141" i="15"/>
  <c r="AK141" i="15" s="1"/>
  <c r="V139" i="15"/>
  <c r="AK139" i="15" s="1"/>
  <c r="AL139" i="15" s="1"/>
  <c r="V137" i="15"/>
  <c r="AK137" i="15" s="1"/>
  <c r="AL137" i="15" s="1"/>
  <c r="V135" i="15"/>
  <c r="V133" i="15"/>
  <c r="AK133" i="15" s="1"/>
  <c r="AL133" i="15" s="1"/>
  <c r="V131" i="15"/>
  <c r="V129" i="15"/>
  <c r="V127" i="15"/>
  <c r="W127" i="15" s="1"/>
  <c r="V123" i="15"/>
  <c r="AK123" i="15" s="1"/>
  <c r="V121" i="15"/>
  <c r="AK121" i="15" s="1"/>
  <c r="V119" i="15"/>
  <c r="V117" i="15"/>
  <c r="AK117" i="15" s="1"/>
  <c r="AL117" i="15" s="1"/>
  <c r="V115" i="15"/>
  <c r="AK115" i="15" s="1"/>
  <c r="AL115" i="15" s="1"/>
  <c r="V113" i="15"/>
  <c r="W113" i="15" s="1"/>
  <c r="V111" i="15"/>
  <c r="AK111" i="15" s="1"/>
  <c r="AL111" i="15" s="1"/>
  <c r="F442" i="15"/>
  <c r="V53" i="15"/>
  <c r="AK53" i="15" s="1"/>
  <c r="AL53" i="15" s="1"/>
  <c r="W367" i="15"/>
  <c r="W149" i="15"/>
  <c r="W274" i="15"/>
  <c r="W265" i="15"/>
  <c r="AO186" i="15"/>
  <c r="W220" i="15"/>
  <c r="W391" i="15"/>
  <c r="W381" i="15"/>
  <c r="W214" i="15"/>
  <c r="W340" i="15"/>
  <c r="W379" i="15"/>
  <c r="W202" i="15"/>
  <c r="W355" i="15"/>
  <c r="W58" i="15"/>
  <c r="AL91" i="15"/>
  <c r="AL82" i="15"/>
  <c r="W70" i="15"/>
  <c r="AL375" i="15"/>
  <c r="AE375" i="15"/>
  <c r="AL307" i="15"/>
  <c r="AO248" i="15"/>
  <c r="AL103" i="15"/>
  <c r="W172" i="15"/>
  <c r="AI93" i="15"/>
  <c r="AL96" i="15"/>
  <c r="AO234" i="15"/>
  <c r="AL101" i="15"/>
  <c r="AO123" i="15"/>
  <c r="AE176" i="15"/>
  <c r="AA250" i="15"/>
  <c r="W190" i="15"/>
  <c r="AL165" i="15"/>
  <c r="W55" i="15"/>
  <c r="AO53" i="15"/>
  <c r="AO392" i="15"/>
  <c r="AL309" i="15"/>
  <c r="W237" i="15"/>
  <c r="W209" i="15"/>
  <c r="AI80" i="15"/>
  <c r="AE58" i="15"/>
  <c r="AE353" i="15"/>
  <c r="AE351" i="15"/>
  <c r="AL329" i="15"/>
  <c r="AE83" i="15"/>
  <c r="AL351" i="15"/>
  <c r="AO259" i="15"/>
  <c r="AL112" i="15"/>
  <c r="AI236" i="15"/>
  <c r="AE81" i="15"/>
  <c r="AI259" i="15"/>
  <c r="AL232" i="15"/>
  <c r="W230" i="15"/>
  <c r="W166" i="15"/>
  <c r="AA438" i="15"/>
  <c r="AE346" i="15"/>
  <c r="W259" i="15"/>
  <c r="AO94" i="15"/>
  <c r="AO350" i="15"/>
  <c r="AI127" i="15"/>
  <c r="AO125" i="15"/>
  <c r="AO58" i="15"/>
  <c r="AI384" i="15"/>
  <c r="AL342" i="15"/>
  <c r="AL106" i="15"/>
  <c r="AO82" i="15"/>
  <c r="AI81" i="15"/>
  <c r="AO315" i="15"/>
  <c r="AE250" i="15"/>
  <c r="AL246" i="15"/>
  <c r="AI223" i="15"/>
  <c r="AL166" i="15"/>
  <c r="AL99" i="15"/>
  <c r="AL132" i="15"/>
  <c r="AL130" i="15"/>
  <c r="AO126" i="15"/>
  <c r="AI61" i="15"/>
  <c r="AO358" i="15"/>
  <c r="AE272" i="15"/>
  <c r="AO270" i="15"/>
  <c r="AO258" i="15"/>
  <c r="W250" i="15"/>
  <c r="AL114" i="15"/>
  <c r="AO97" i="15"/>
  <c r="AI82" i="15"/>
  <c r="AE61" i="15"/>
  <c r="AI56" i="15"/>
  <c r="AL373" i="15"/>
  <c r="AL358" i="15"/>
  <c r="AL116" i="15"/>
  <c r="W82" i="15"/>
  <c r="AI350" i="15"/>
  <c r="AO306" i="15"/>
  <c r="AO190" i="15"/>
  <c r="AL186" i="15"/>
  <c r="AL184" i="15"/>
  <c r="W142" i="15"/>
  <c r="AO140" i="15"/>
  <c r="AL57" i="15"/>
  <c r="AE358" i="15"/>
  <c r="W350" i="15"/>
  <c r="W306" i="15"/>
  <c r="AO178" i="15"/>
  <c r="AO148" i="15"/>
  <c r="AO109" i="15"/>
  <c r="W358" i="15"/>
  <c r="AO280" i="15"/>
  <c r="W263" i="15"/>
  <c r="AL190" i="15"/>
  <c r="AE57" i="15"/>
  <c r="W129" i="15"/>
  <c r="AA105" i="15"/>
  <c r="W80" i="15"/>
  <c r="AI427" i="15"/>
  <c r="AO424" i="15"/>
  <c r="W285" i="15"/>
  <c r="W268" i="15"/>
  <c r="W101" i="15"/>
  <c r="AL94" i="15"/>
  <c r="AO83" i="15"/>
  <c r="AA82" i="15"/>
  <c r="AA81" i="15"/>
  <c r="W78" i="15"/>
  <c r="AO76" i="15"/>
  <c r="W74" i="15"/>
  <c r="AA72" i="15"/>
  <c r="W67" i="15"/>
  <c r="W61" i="15"/>
  <c r="AI59" i="15"/>
  <c r="AI392" i="15"/>
  <c r="AL353" i="15"/>
  <c r="AA350" i="15"/>
  <c r="AO348" i="15"/>
  <c r="AL278" i="15"/>
  <c r="AL259" i="15"/>
  <c r="AE236" i="15"/>
  <c r="AA129" i="15"/>
  <c r="AO85" i="15"/>
  <c r="W81" i="15"/>
  <c r="W72" i="15"/>
  <c r="W94" i="15"/>
  <c r="AA83" i="15"/>
  <c r="AE437" i="15"/>
  <c r="AO385" i="15"/>
  <c r="AO351" i="15"/>
  <c r="AI348" i="15"/>
  <c r="AE317" i="15"/>
  <c r="W184" i="15"/>
  <c r="AL174" i="15"/>
  <c r="AL123" i="15"/>
  <c r="W91" i="15"/>
  <c r="AO89" i="15"/>
  <c r="AO57" i="15"/>
  <c r="AE377" i="15"/>
  <c r="W330" i="15"/>
  <c r="AL176" i="15"/>
  <c r="W125" i="15"/>
  <c r="AE104" i="15"/>
  <c r="W99" i="15"/>
  <c r="AL54" i="15"/>
  <c r="AA412" i="15"/>
  <c r="AO401" i="15"/>
  <c r="AL321" i="15"/>
  <c r="AO308" i="15"/>
  <c r="AO245" i="15"/>
  <c r="AI237" i="15"/>
  <c r="AE223" i="15"/>
  <c r="AE221" i="15"/>
  <c r="W178" i="15"/>
  <c r="W104" i="15"/>
  <c r="AL100" i="15"/>
  <c r="AL92" i="15"/>
  <c r="AO77" i="15"/>
  <c r="AO73" i="15"/>
  <c r="AO66" i="15"/>
  <c r="AO408" i="15"/>
  <c r="AL334" i="15"/>
  <c r="AI310" i="15"/>
  <c r="AO257" i="15"/>
  <c r="AO249" i="15"/>
  <c r="AE237" i="15"/>
  <c r="AL189" i="15"/>
  <c r="AO187" i="15"/>
  <c r="AO142" i="15"/>
  <c r="AL105" i="15"/>
  <c r="AL80" i="15"/>
  <c r="AL77" i="15"/>
  <c r="AO75" i="15"/>
  <c r="AE73" i="15"/>
  <c r="AL66" i="15"/>
  <c r="AE360" i="15"/>
  <c r="AL336" i="15"/>
  <c r="AI292" i="15"/>
  <c r="AO290" i="15"/>
  <c r="W286" i="15"/>
  <c r="W255" i="15"/>
  <c r="AO243" i="15"/>
  <c r="AA201" i="15"/>
  <c r="AA189" i="15"/>
  <c r="AI187" i="15"/>
  <c r="AO154" i="15"/>
  <c r="AE128" i="15"/>
  <c r="AE92" i="15"/>
  <c r="W77" i="15"/>
  <c r="W75" i="15"/>
  <c r="AL58" i="15"/>
  <c r="AE428" i="15"/>
  <c r="AO368" i="15"/>
  <c r="W360" i="15"/>
  <c r="W338" i="15"/>
  <c r="AO250" i="15"/>
  <c r="AO173" i="15"/>
  <c r="AE152" i="15"/>
  <c r="AO150" i="15"/>
  <c r="AO116" i="15"/>
  <c r="AO93" i="15"/>
  <c r="AL81" i="15"/>
  <c r="W366" i="15"/>
  <c r="AA352" i="15"/>
  <c r="AL340" i="15"/>
  <c r="AL327" i="15"/>
  <c r="AA306" i="15"/>
  <c r="AO298" i="15"/>
  <c r="AL294" i="15"/>
  <c r="AL250" i="15"/>
  <c r="W156" i="15"/>
  <c r="W154" i="15"/>
  <c r="AL152" i="15"/>
  <c r="AE140" i="15"/>
  <c r="AO108" i="15"/>
  <c r="AO106" i="15"/>
  <c r="AE80" i="15"/>
  <c r="AO67" i="15"/>
  <c r="AA388" i="15"/>
  <c r="W386" i="15"/>
  <c r="AO384" i="15"/>
  <c r="AO380" i="15"/>
  <c r="AL370" i="15"/>
  <c r="AE368" i="15"/>
  <c r="AO331" i="15"/>
  <c r="AL302" i="15"/>
  <c r="W140" i="15"/>
  <c r="W118" i="15"/>
  <c r="AE116" i="15"/>
  <c r="AI114" i="15"/>
  <c r="AL108" i="15"/>
  <c r="AO59" i="15"/>
  <c r="AI55" i="15"/>
  <c r="AE392" i="15"/>
  <c r="AL388" i="15"/>
  <c r="AL386" i="15"/>
  <c r="AI358" i="15"/>
  <c r="AA351" i="15"/>
  <c r="W348" i="15"/>
  <c r="W346" i="15"/>
  <c r="W336" i="15"/>
  <c r="W325" i="15"/>
  <c r="AO319" i="15"/>
  <c r="AL317" i="15"/>
  <c r="W280" i="15"/>
  <c r="AL276" i="15"/>
  <c r="AE257" i="15"/>
  <c r="W253" i="15"/>
  <c r="AE248" i="15"/>
  <c r="AL237" i="15"/>
  <c r="W228" i="15"/>
  <c r="AO199" i="15"/>
  <c r="W150" i="15"/>
  <c r="W148" i="15"/>
  <c r="AL144" i="15"/>
  <c r="AO132" i="15"/>
  <c r="AL125" i="15"/>
  <c r="W108" i="15"/>
  <c r="AO102" i="15"/>
  <c r="AO99" i="15"/>
  <c r="W92" i="15"/>
  <c r="AL89" i="15"/>
  <c r="AO87" i="15"/>
  <c r="W85" i="15"/>
  <c r="AE82" i="15"/>
  <c r="AA73" i="15"/>
  <c r="AL67" i="15"/>
  <c r="W66" i="15"/>
  <c r="AO64" i="15"/>
  <c r="AI58" i="15"/>
  <c r="AI57" i="15"/>
  <c r="AE56" i="15"/>
  <c r="AO411" i="15"/>
  <c r="AI398" i="15"/>
  <c r="AI386" i="15"/>
  <c r="AE356" i="15"/>
  <c r="W321" i="15"/>
  <c r="AL319" i="15"/>
  <c r="W307" i="15"/>
  <c r="AL300" i="15"/>
  <c r="W298" i="15"/>
  <c r="W270" i="15"/>
  <c r="AI268" i="15"/>
  <c r="AA248" i="15"/>
  <c r="AO246" i="15"/>
  <c r="AO232" i="15"/>
  <c r="AI210" i="15"/>
  <c r="AI199" i="15"/>
  <c r="AO191" i="15"/>
  <c r="AL180" i="15"/>
  <c r="W96" i="15"/>
  <c r="W89" i="15"/>
  <c r="W87" i="15"/>
  <c r="AO78" i="15"/>
  <c r="W73" i="15"/>
  <c r="AO70" i="15"/>
  <c r="AO69" i="15"/>
  <c r="AO68" i="15"/>
  <c r="W64" i="15"/>
  <c r="W56" i="15"/>
  <c r="W53" i="15"/>
  <c r="AA117" i="15"/>
  <c r="W106" i="15"/>
  <c r="AI102" i="15"/>
  <c r="AA93" i="15"/>
  <c r="AO90" i="15"/>
  <c r="AL78" i="15"/>
  <c r="AL70" i="15"/>
  <c r="AL69" i="15"/>
  <c r="AL68" i="15"/>
  <c r="AO60" i="15"/>
  <c r="AE59" i="15"/>
  <c r="AA58" i="15"/>
  <c r="AL271" i="15"/>
  <c r="AL258" i="15"/>
  <c r="AI249" i="15"/>
  <c r="AE246" i="15"/>
  <c r="AO235" i="15"/>
  <c r="AL220" i="15"/>
  <c r="AO151" i="15"/>
  <c r="W130" i="15"/>
  <c r="AO119" i="15"/>
  <c r="AO103" i="15"/>
  <c r="AL102" i="15"/>
  <c r="W93" i="15"/>
  <c r="AL90" i="15"/>
  <c r="AO71" i="15"/>
  <c r="AI67" i="15"/>
  <c r="AI60" i="15"/>
  <c r="W57" i="15"/>
  <c r="AO54" i="15"/>
  <c r="W384" i="15"/>
  <c r="AI380" i="15"/>
  <c r="AL365" i="15"/>
  <c r="AO341" i="15"/>
  <c r="AI308" i="15"/>
  <c r="AE305" i="15"/>
  <c r="AO303" i="15"/>
  <c r="AE293" i="15"/>
  <c r="AO285" i="15"/>
  <c r="AO283" i="15"/>
  <c r="AI271" i="15"/>
  <c r="AL261" i="15"/>
  <c r="AE249" i="15"/>
  <c r="AA246" i="15"/>
  <c r="AE235" i="15"/>
  <c r="AL222" i="15"/>
  <c r="AO208" i="15"/>
  <c r="AL200" i="15"/>
  <c r="AL187" i="15"/>
  <c r="AO183" i="15"/>
  <c r="AO159" i="15"/>
  <c r="AL151" i="15"/>
  <c r="AO79" i="15"/>
  <c r="AI70" i="15"/>
  <c r="AI68" i="15"/>
  <c r="AE60" i="15"/>
  <c r="AE389" i="15"/>
  <c r="AO387" i="15"/>
  <c r="W382" i="15"/>
  <c r="AE380" i="15"/>
  <c r="AL367" i="15"/>
  <c r="W365" i="15"/>
  <c r="AL347" i="15"/>
  <c r="AO345" i="15"/>
  <c r="AO343" i="15"/>
  <c r="AL341" i="15"/>
  <c r="AL339" i="15"/>
  <c r="AL337" i="15"/>
  <c r="W335" i="15"/>
  <c r="AL324" i="15"/>
  <c r="W322" i="15"/>
  <c r="AO316" i="15"/>
  <c r="W314" i="15"/>
  <c r="AL303" i="15"/>
  <c r="AO301" i="15"/>
  <c r="W283" i="15"/>
  <c r="AE281" i="15"/>
  <c r="AO279" i="15"/>
  <c r="AO277" i="15"/>
  <c r="W271" i="15"/>
  <c r="AA261" i="15"/>
  <c r="AA258" i="15"/>
  <c r="AO252" i="15"/>
  <c r="W246" i="15"/>
  <c r="AL244" i="15"/>
  <c r="AI238" i="15"/>
  <c r="W235" i="15"/>
  <c r="AE225" i="15"/>
  <c r="AL206" i="15"/>
  <c r="AL185" i="15"/>
  <c r="W163" i="15"/>
  <c r="AL159" i="15"/>
  <c r="AI151" i="15"/>
  <c r="AL149" i="15"/>
  <c r="AO145" i="15"/>
  <c r="AO135" i="15"/>
  <c r="W128" i="15"/>
  <c r="AL126" i="15"/>
  <c r="W109" i="15"/>
  <c r="AO104" i="15"/>
  <c r="AI103" i="15"/>
  <c r="W97" i="15"/>
  <c r="AO91" i="15"/>
  <c r="AO84" i="15"/>
  <c r="AL79" i="15"/>
  <c r="W76" i="15"/>
  <c r="AI71" i="15"/>
  <c r="AE70" i="15"/>
  <c r="AI69" i="15"/>
  <c r="AE68" i="15"/>
  <c r="AO65" i="15"/>
  <c r="AO61" i="15"/>
  <c r="AO426" i="15"/>
  <c r="AO402" i="15"/>
  <c r="AO399" i="15"/>
  <c r="AE387" i="15"/>
  <c r="AO378" i="15"/>
  <c r="AO353" i="15"/>
  <c r="AO320" i="15"/>
  <c r="W303" i="15"/>
  <c r="W279" i="15"/>
  <c r="AO256" i="15"/>
  <c r="W252" i="15"/>
  <c r="AE238" i="15"/>
  <c r="AA225" i="15"/>
  <c r="AE213" i="15"/>
  <c r="AL208" i="15"/>
  <c r="AE200" i="15"/>
  <c r="AL196" i="15"/>
  <c r="AL181" i="15"/>
  <c r="W159" i="15"/>
  <c r="W147" i="15"/>
  <c r="AO137" i="15"/>
  <c r="W126" i="15"/>
  <c r="AO124" i="15"/>
  <c r="AL104" i="15"/>
  <c r="AE103" i="15"/>
  <c r="AO95" i="15"/>
  <c r="W90" i="15"/>
  <c r="AO88" i="15"/>
  <c r="W86" i="15"/>
  <c r="W84" i="15"/>
  <c r="AO72" i="15"/>
  <c r="AE71" i="15"/>
  <c r="AA70" i="15"/>
  <c r="AE69" i="15"/>
  <c r="W68" i="15"/>
  <c r="AL65" i="15"/>
  <c r="AO63" i="15"/>
  <c r="W60" i="15"/>
  <c r="AO55" i="15"/>
  <c r="W54" i="15"/>
  <c r="AO52" i="15"/>
  <c r="AO436" i="15"/>
  <c r="AE423" i="15"/>
  <c r="AE399" i="15"/>
  <c r="W387" i="15"/>
  <c r="W380" i="15"/>
  <c r="AI378" i="15"/>
  <c r="AI355" i="15"/>
  <c r="AL326" i="15"/>
  <c r="W277" i="15"/>
  <c r="AO267" i="15"/>
  <c r="AL256" i="15"/>
  <c r="W254" i="15"/>
  <c r="AA247" i="15"/>
  <c r="AI244" i="15"/>
  <c r="W238" i="15"/>
  <c r="AE233" i="15"/>
  <c r="W225" i="15"/>
  <c r="AI211" i="15"/>
  <c r="AO209" i="15"/>
  <c r="W200" i="15"/>
  <c r="W196" i="15"/>
  <c r="AO179" i="15"/>
  <c r="AI175" i="15"/>
  <c r="AO152" i="15"/>
  <c r="AI139" i="15"/>
  <c r="W124" i="15"/>
  <c r="W103" i="15"/>
  <c r="W100" i="15"/>
  <c r="W88" i="15"/>
  <c r="AI79" i="15"/>
  <c r="AI72" i="15"/>
  <c r="W65" i="15"/>
  <c r="W63" i="15"/>
  <c r="AL55" i="15"/>
  <c r="W52" i="15"/>
  <c r="AA436" i="15"/>
  <c r="W399" i="15"/>
  <c r="W378" i="15"/>
  <c r="AO370" i="15"/>
  <c r="AL355" i="15"/>
  <c r="AL328" i="15"/>
  <c r="AL267" i="15"/>
  <c r="W244" i="15"/>
  <c r="AL242" i="15"/>
  <c r="W233" i="15"/>
  <c r="AL213" i="15"/>
  <c r="AL209" i="15"/>
  <c r="AO201" i="15"/>
  <c r="AL198" i="15"/>
  <c r="W181" i="15"/>
  <c r="W175" i="15"/>
  <c r="AO129" i="15"/>
  <c r="AO105" i="15"/>
  <c r="AO101" i="15"/>
  <c r="AO92" i="15"/>
  <c r="AI91" i="15"/>
  <c r="W79" i="15"/>
  <c r="W69" i="15"/>
  <c r="AO56" i="15"/>
  <c r="AO396" i="15"/>
  <c r="AE370" i="15"/>
  <c r="AO342" i="15"/>
  <c r="AL56" i="15"/>
  <c r="AO438" i="15"/>
  <c r="AO390" i="15"/>
  <c r="AA383" i="15"/>
  <c r="W370" i="15"/>
  <c r="AA366" i="15"/>
  <c r="AO346" i="15"/>
  <c r="AA342" i="15"/>
  <c r="AO338" i="15"/>
  <c r="AO336" i="15"/>
  <c r="AO334" i="15"/>
  <c r="AO321" i="15"/>
  <c r="AL304" i="15"/>
  <c r="AO292" i="15"/>
  <c r="AL286" i="15"/>
  <c r="AO284" i="15"/>
  <c r="AI226" i="15"/>
  <c r="AO219" i="15"/>
  <c r="AE209" i="15"/>
  <c r="AO96" i="15"/>
  <c r="AL352" i="15"/>
  <c r="AO333" i="15"/>
  <c r="W310" i="15"/>
  <c r="AO356" i="15"/>
  <c r="W331" i="15"/>
  <c r="AO328" i="15"/>
  <c r="AO325" i="15"/>
  <c r="W324" i="15"/>
  <c r="AO322" i="15"/>
  <c r="W319" i="15"/>
  <c r="AK348" i="15"/>
  <c r="AL348" i="15" s="1"/>
  <c r="W333" i="15"/>
  <c r="AL331" i="15"/>
  <c r="AO312" i="15"/>
  <c r="W342" i="15"/>
  <c r="W339" i="15"/>
  <c r="AO337" i="15"/>
  <c r="AK325" i="15"/>
  <c r="AL325" i="15" s="1"/>
  <c r="AK322" i="15"/>
  <c r="AL322" i="15" s="1"/>
  <c r="AL312" i="15"/>
  <c r="AA356" i="15"/>
  <c r="AL349" i="15"/>
  <c r="AO340" i="15"/>
  <c r="AI328" i="15"/>
  <c r="AO313" i="15"/>
  <c r="W356" i="15"/>
  <c r="AO354" i="15"/>
  <c r="W328" i="15"/>
  <c r="AO326" i="15"/>
  <c r="AL315" i="15"/>
  <c r="AI312" i="15"/>
  <c r="AO309" i="15"/>
  <c r="AI349" i="15"/>
  <c r="AE313" i="15"/>
  <c r="AE312" i="15"/>
  <c r="AI354" i="15"/>
  <c r="AK350" i="15"/>
  <c r="AL350" i="15" s="1"/>
  <c r="W345" i="15"/>
  <c r="AI340" i="15"/>
  <c r="AI337" i="15"/>
  <c r="W334" i="15"/>
  <c r="AO330" i="15"/>
  <c r="AE329" i="15"/>
  <c r="AO318" i="15"/>
  <c r="AA313" i="15"/>
  <c r="AA354" i="15"/>
  <c r="W337" i="15"/>
  <c r="AK330" i="15"/>
  <c r="AL330" i="15" s="1"/>
  <c r="W329" i="15"/>
  <c r="W326" i="15"/>
  <c r="AA318" i="15"/>
  <c r="W313" i="15"/>
  <c r="W312" i="15"/>
  <c r="AO310" i="15"/>
  <c r="W309" i="15"/>
  <c r="W354" i="15"/>
  <c r="AK338" i="15"/>
  <c r="AL338" i="15" s="1"/>
  <c r="AK335" i="15"/>
  <c r="AL335" i="15" s="1"/>
  <c r="AL318" i="15"/>
  <c r="AI316" i="15"/>
  <c r="AL313" i="15"/>
  <c r="AK310" i="15"/>
  <c r="AL310" i="15" s="1"/>
  <c r="AK346" i="15"/>
  <c r="AL346" i="15" s="1"/>
  <c r="AE341" i="15"/>
  <c r="AA330" i="15"/>
  <c r="AO327" i="15"/>
  <c r="AO324" i="15"/>
  <c r="AL316" i="15"/>
  <c r="AK314" i="15"/>
  <c r="AL314" i="15" s="1"/>
  <c r="AI304" i="15"/>
  <c r="W301" i="15"/>
  <c r="W295" i="15"/>
  <c r="AL292" i="15"/>
  <c r="AL290" i="15"/>
  <c r="AO288" i="15"/>
  <c r="AO281" i="15"/>
  <c r="AK280" i="15"/>
  <c r="AL280" i="15" s="1"/>
  <c r="AE269" i="15"/>
  <c r="AL266" i="15"/>
  <c r="AO262" i="15"/>
  <c r="W261" i="15"/>
  <c r="W304" i="15"/>
  <c r="AO296" i="15"/>
  <c r="AO293" i="15"/>
  <c r="W290" i="15"/>
  <c r="W288" i="15"/>
  <c r="AO286" i="15"/>
  <c r="AI280" i="15"/>
  <c r="W273" i="15"/>
  <c r="AK270" i="15"/>
  <c r="AL270" i="15" s="1"/>
  <c r="W269" i="15"/>
  <c r="W266" i="15"/>
  <c r="AO264" i="15"/>
  <c r="AK281" i="15"/>
  <c r="AL281" i="15" s="1"/>
  <c r="W264" i="15"/>
  <c r="AI262" i="15"/>
  <c r="AO302" i="15"/>
  <c r="AI296" i="15"/>
  <c r="AO278" i="15"/>
  <c r="AA270" i="15"/>
  <c r="W262" i="15"/>
  <c r="AO297" i="15"/>
  <c r="AL262" i="15"/>
  <c r="W305" i="15"/>
  <c r="W302" i="15"/>
  <c r="AO300" i="15"/>
  <c r="W293" i="15"/>
  <c r="AO282" i="15"/>
  <c r="W278" i="15"/>
  <c r="AO276" i="15"/>
  <c r="AK306" i="15"/>
  <c r="AL306" i="15" s="1"/>
  <c r="AL291" i="15"/>
  <c r="AO289" i="15"/>
  <c r="AA282" i="15"/>
  <c r="AO274" i="15"/>
  <c r="AO272" i="15"/>
  <c r="AO268" i="15"/>
  <c r="AO265" i="15"/>
  <c r="AE260" i="15"/>
  <c r="AO307" i="15"/>
  <c r="AE297" i="15"/>
  <c r="AA294" i="15"/>
  <c r="AL282" i="15"/>
  <c r="W276" i="15"/>
  <c r="AL274" i="15"/>
  <c r="W267" i="15"/>
  <c r="AL265" i="15"/>
  <c r="W300" i="15"/>
  <c r="W297" i="15"/>
  <c r="W294" i="15"/>
  <c r="AK279" i="15"/>
  <c r="AL279" i="15" s="1"/>
  <c r="AK268" i="15"/>
  <c r="AL268" i="15" s="1"/>
  <c r="AK298" i="15"/>
  <c r="AL298" i="15" s="1"/>
  <c r="AO295" i="15"/>
  <c r="AO269" i="15"/>
  <c r="AO261" i="15"/>
  <c r="AO304" i="15"/>
  <c r="AL295" i="15"/>
  <c r="AK285" i="15"/>
  <c r="AL285" i="15" s="1"/>
  <c r="AL269" i="15"/>
  <c r="AO253" i="15"/>
  <c r="AO247" i="15"/>
  <c r="AL234" i="15"/>
  <c r="AE226" i="15"/>
  <c r="AE211" i="15"/>
  <c r="AA210" i="15"/>
  <c r="AK235" i="15"/>
  <c r="AL235" i="15" s="1"/>
  <c r="AA226" i="15"/>
  <c r="AO221" i="15"/>
  <c r="AI220" i="15"/>
  <c r="AO213" i="15"/>
  <c r="AI212" i="15"/>
  <c r="AA211" i="15"/>
  <c r="W210" i="15"/>
  <c r="AI245" i="15"/>
  <c r="AI234" i="15"/>
  <c r="W226" i="15"/>
  <c r="AO222" i="15"/>
  <c r="AL218" i="15"/>
  <c r="AO216" i="15"/>
  <c r="AO214" i="15"/>
  <c r="AE212" i="15"/>
  <c r="W211" i="15"/>
  <c r="AK257" i="15"/>
  <c r="AL257" i="15" s="1"/>
  <c r="AI256" i="15"/>
  <c r="AI247" i="15"/>
  <c r="AE245" i="15"/>
  <c r="AO240" i="15"/>
  <c r="AO238" i="15"/>
  <c r="AO237" i="15"/>
  <c r="AO236" i="15"/>
  <c r="AI235" i="15"/>
  <c r="AA234" i="15"/>
  <c r="AO231" i="15"/>
  <c r="AL226" i="15"/>
  <c r="AO223" i="15"/>
  <c r="W218" i="15"/>
  <c r="AA216" i="15"/>
  <c r="AI213" i="15"/>
  <c r="W256" i="15"/>
  <c r="W242" i="15"/>
  <c r="W240" i="15"/>
  <c r="AL238" i="15"/>
  <c r="W234" i="15"/>
  <c r="W229" i="15"/>
  <c r="AL223" i="15"/>
  <c r="W216" i="15"/>
  <c r="AI214" i="15"/>
  <c r="AL231" i="15"/>
  <c r="AE214" i="15"/>
  <c r="AK254" i="15"/>
  <c r="AL254" i="15" s="1"/>
  <c r="AI222" i="15"/>
  <c r="AA214" i="15"/>
  <c r="AA222" i="15"/>
  <c r="AL243" i="15"/>
  <c r="AO225" i="15"/>
  <c r="AI224" i="15"/>
  <c r="W223" i="15"/>
  <c r="W222" i="15"/>
  <c r="AI217" i="15"/>
  <c r="AL214" i="15"/>
  <c r="AO210" i="15"/>
  <c r="W258" i="15"/>
  <c r="AO255" i="15"/>
  <c r="AO244" i="15"/>
  <c r="AO241" i="15"/>
  <c r="AO233" i="15"/>
  <c r="AI232" i="15"/>
  <c r="AO228" i="15"/>
  <c r="AL225" i="15"/>
  <c r="AE224" i="15"/>
  <c r="AL219" i="15"/>
  <c r="W217" i="15"/>
  <c r="AL211" i="15"/>
  <c r="AK210" i="15"/>
  <c r="AL210" i="15" s="1"/>
  <c r="W243" i="15"/>
  <c r="W239" i="15"/>
  <c r="AK233" i="15"/>
  <c r="AL233" i="15" s="1"/>
  <c r="W232" i="15"/>
  <c r="AK230" i="15"/>
  <c r="AL230" i="15" s="1"/>
  <c r="AA228" i="15"/>
  <c r="AO220" i="15"/>
  <c r="AO174" i="15"/>
  <c r="AL168" i="15"/>
  <c r="AI163" i="15"/>
  <c r="AO204" i="15"/>
  <c r="AO197" i="15"/>
  <c r="AE168" i="15"/>
  <c r="AL164" i="15"/>
  <c r="AO161" i="15"/>
  <c r="AL207" i="15"/>
  <c r="W206" i="15"/>
  <c r="AA204" i="15"/>
  <c r="AO202" i="15"/>
  <c r="AL201" i="15"/>
  <c r="AO188" i="15"/>
  <c r="AO185" i="15"/>
  <c r="W168" i="15"/>
  <c r="AL161" i="15"/>
  <c r="W208" i="15"/>
  <c r="W204" i="15"/>
  <c r="AA177" i="15"/>
  <c r="AO165" i="15"/>
  <c r="AE164" i="15"/>
  <c r="W161" i="15"/>
  <c r="AL204" i="15"/>
  <c r="AI202" i="15"/>
  <c r="AE188" i="15"/>
  <c r="W185" i="15"/>
  <c r="AL177" i="15"/>
  <c r="AO166" i="15"/>
  <c r="W164" i="15"/>
  <c r="AO207" i="15"/>
  <c r="AE202" i="15"/>
  <c r="W201" i="15"/>
  <c r="AO198" i="15"/>
  <c r="AO189" i="15"/>
  <c r="W188" i="15"/>
  <c r="AO180" i="15"/>
  <c r="AK175" i="15"/>
  <c r="AL175" i="15" s="1"/>
  <c r="AA202" i="15"/>
  <c r="AO195" i="15"/>
  <c r="AO192" i="15"/>
  <c r="AI165" i="15"/>
  <c r="AL162" i="15"/>
  <c r="AI205" i="15"/>
  <c r="AL192" i="15"/>
  <c r="AO171" i="15"/>
  <c r="AA165" i="15"/>
  <c r="W207" i="15"/>
  <c r="W205" i="15"/>
  <c r="AL202" i="15"/>
  <c r="W198" i="15"/>
  <c r="W192" i="15"/>
  <c r="W180" i="15"/>
  <c r="AO167" i="15"/>
  <c r="AE166" i="15"/>
  <c r="W165" i="15"/>
  <c r="W162" i="15"/>
  <c r="AO160" i="15"/>
  <c r="AO196" i="15"/>
  <c r="W189" i="15"/>
  <c r="W186" i="15"/>
  <c r="AO184" i="15"/>
  <c r="AO181" i="15"/>
  <c r="AO176" i="15"/>
  <c r="AI167" i="15"/>
  <c r="AO163" i="15"/>
  <c r="AO200" i="15"/>
  <c r="AO193" i="15"/>
  <c r="AA167" i="15"/>
  <c r="AK163" i="15"/>
  <c r="AL163" i="15" s="1"/>
  <c r="W160" i="15"/>
  <c r="AO153" i="15"/>
  <c r="W145" i="15"/>
  <c r="AK140" i="15"/>
  <c r="AL140" i="15" s="1"/>
  <c r="W135" i="15"/>
  <c r="AO133" i="15"/>
  <c r="W132" i="15"/>
  <c r="AO130" i="15"/>
  <c r="AK129" i="15"/>
  <c r="AL129" i="15" s="1"/>
  <c r="W122" i="15"/>
  <c r="AO117" i="15"/>
  <c r="AO114" i="15"/>
  <c r="AO111" i="15"/>
  <c r="AK154" i="15"/>
  <c r="AL154" i="15" s="1"/>
  <c r="AK148" i="15"/>
  <c r="AL148" i="15" s="1"/>
  <c r="AO120" i="15"/>
  <c r="AI152" i="15"/>
  <c r="AL120" i="15"/>
  <c r="AO155" i="15"/>
  <c r="AI154" i="15"/>
  <c r="AI153" i="15"/>
  <c r="AO149" i="15"/>
  <c r="AI133" i="15"/>
  <c r="AO118" i="15"/>
  <c r="AO157" i="15"/>
  <c r="AI155" i="15"/>
  <c r="AE154" i="15"/>
  <c r="AE153" i="15"/>
  <c r="W152" i="15"/>
  <c r="AA141" i="15"/>
  <c r="AO138" i="15"/>
  <c r="W133" i="15"/>
  <c r="AO127" i="15"/>
  <c r="W120" i="15"/>
  <c r="W111" i="15"/>
  <c r="W157" i="15"/>
  <c r="AE155" i="15"/>
  <c r="W146" i="15"/>
  <c r="AO144" i="15"/>
  <c r="AO131" i="15"/>
  <c r="AO121" i="15"/>
  <c r="AK118" i="15"/>
  <c r="AL118" i="15" s="1"/>
  <c r="W153" i="15"/>
  <c r="AK142" i="15"/>
  <c r="AL142" i="15" s="1"/>
  <c r="AL138" i="15"/>
  <c r="W136" i="15"/>
  <c r="AK127" i="15"/>
  <c r="AL127" i="15" s="1"/>
  <c r="AL121" i="15"/>
  <c r="AI115" i="15"/>
  <c r="W144" i="15"/>
  <c r="W134" i="15"/>
  <c r="W112" i="15"/>
  <c r="AK150" i="15"/>
  <c r="AL150" i="15" s="1"/>
  <c r="AO147" i="15"/>
  <c r="AO139" i="15"/>
  <c r="AO128" i="15"/>
  <c r="AK124" i="15"/>
  <c r="AL124" i="15" s="1"/>
  <c r="W121" i="15"/>
  <c r="AO113" i="15"/>
  <c r="AK147" i="15"/>
  <c r="AL147" i="15" s="1"/>
  <c r="AK128" i="15"/>
  <c r="AL128" i="15" s="1"/>
  <c r="AK113" i="15"/>
  <c r="AL113" i="15" s="1"/>
  <c r="AL391" i="15"/>
  <c r="AO382" i="15"/>
  <c r="AL379" i="15"/>
  <c r="AI372" i="15"/>
  <c r="AE363" i="15"/>
  <c r="AO406" i="15"/>
  <c r="AL382" i="15"/>
  <c r="AI379" i="15"/>
  <c r="W372" i="15"/>
  <c r="W363" i="15"/>
  <c r="AA360" i="15"/>
  <c r="AI391" i="15"/>
  <c r="AI403" i="15"/>
  <c r="AE385" i="15"/>
  <c r="AE382" i="15"/>
  <c r="AL363" i="15"/>
  <c r="AO400" i="15"/>
  <c r="AO389" i="15"/>
  <c r="AA376" i="15"/>
  <c r="AI370" i="15"/>
  <c r="W369" i="15"/>
  <c r="AI367" i="15"/>
  <c r="AA364" i="15"/>
  <c r="AE361" i="15"/>
  <c r="AA400" i="15"/>
  <c r="AK389" i="15"/>
  <c r="AL389" i="15" s="1"/>
  <c r="AO377" i="15"/>
  <c r="AL376" i="15"/>
  <c r="AE373" i="15"/>
  <c r="AL364" i="15"/>
  <c r="AI377" i="15"/>
  <c r="AO365" i="15"/>
  <c r="AL362" i="15"/>
  <c r="AO404" i="15"/>
  <c r="AO394" i="15"/>
  <c r="W377" i="15"/>
  <c r="AL374" i="15"/>
  <c r="AA368" i="15"/>
  <c r="AE365" i="15"/>
  <c r="AI362" i="15"/>
  <c r="AI404" i="15"/>
  <c r="AK399" i="15"/>
  <c r="AA390" i="15"/>
  <c r="AK384" i="15"/>
  <c r="AL384" i="15" s="1"/>
  <c r="AL381" i="15"/>
  <c r="AO375" i="15"/>
  <c r="AI374" i="15"/>
  <c r="W368" i="15"/>
  <c r="AO366" i="15"/>
  <c r="AO363" i="15"/>
  <c r="W362" i="15"/>
  <c r="AO360" i="15"/>
  <c r="AE404" i="15"/>
  <c r="AE394" i="15"/>
  <c r="W390" i="15"/>
  <c r="AA378" i="15"/>
  <c r="W374" i="15"/>
  <c r="AO372" i="15"/>
  <c r="AL360" i="15"/>
  <c r="AL372" i="15"/>
  <c r="AI366" i="15"/>
  <c r="AI363" i="15"/>
  <c r="AI439" i="15"/>
  <c r="AE435" i="15"/>
  <c r="AO421" i="15"/>
  <c r="AO418" i="15"/>
  <c r="AI415" i="15"/>
  <c r="AO432" i="15"/>
  <c r="AO423" i="15"/>
  <c r="AO414" i="15"/>
  <c r="AI436" i="15"/>
  <c r="AI434" i="15"/>
  <c r="AE411" i="15"/>
  <c r="AE440" i="15"/>
  <c r="AE416" i="15"/>
  <c r="AO430" i="15"/>
  <c r="AI410" i="15"/>
  <c r="AI422" i="15"/>
  <c r="AO435" i="15"/>
  <c r="AA424" i="15"/>
  <c r="AA435" i="15"/>
  <c r="AE434" i="15"/>
  <c r="AI433" i="15"/>
  <c r="AO429" i="15"/>
  <c r="AA423" i="15"/>
  <c r="AE422" i="15"/>
  <c r="AI421" i="15"/>
  <c r="AO417" i="15"/>
  <c r="AA411" i="15"/>
  <c r="AE410" i="15"/>
  <c r="AI409" i="15"/>
  <c r="AO405" i="15"/>
  <c r="AA399" i="15"/>
  <c r="AE398" i="15"/>
  <c r="AI397" i="15"/>
  <c r="AO393" i="15"/>
  <c r="W388" i="15"/>
  <c r="AA387" i="15"/>
  <c r="AE386" i="15"/>
  <c r="AI385" i="15"/>
  <c r="AK383" i="15"/>
  <c r="AL383" i="15" s="1"/>
  <c r="AO381" i="15"/>
  <c r="W376" i="15"/>
  <c r="AA375" i="15"/>
  <c r="AE374" i="15"/>
  <c r="AI373" i="15"/>
  <c r="AK371" i="15"/>
  <c r="AL371" i="15" s="1"/>
  <c r="AO369" i="15"/>
  <c r="W364" i="15"/>
  <c r="AE362" i="15"/>
  <c r="AI361" i="15"/>
  <c r="AO357" i="15"/>
  <c r="W352" i="15"/>
  <c r="AE349" i="15"/>
  <c r="AA287" i="15"/>
  <c r="AE287" i="15"/>
  <c r="AI287" i="15"/>
  <c r="AO287" i="15"/>
  <c r="AA263" i="15"/>
  <c r="AE263" i="15"/>
  <c r="AI263" i="15"/>
  <c r="AO263" i="15"/>
  <c r="AA239" i="15"/>
  <c r="AE239" i="15"/>
  <c r="AI239" i="15"/>
  <c r="AO239" i="15"/>
  <c r="AO440" i="15"/>
  <c r="AA434" i="15"/>
  <c r="AE433" i="15"/>
  <c r="AI432" i="15"/>
  <c r="AO428" i="15"/>
  <c r="AA422" i="15"/>
  <c r="AE421" i="15"/>
  <c r="AI420" i="15"/>
  <c r="AO416" i="15"/>
  <c r="AA410" i="15"/>
  <c r="AE409" i="15"/>
  <c r="AI408" i="15"/>
  <c r="AA398" i="15"/>
  <c r="AE397" i="15"/>
  <c r="AI396" i="15"/>
  <c r="AA386" i="15"/>
  <c r="AA374" i="15"/>
  <c r="AL369" i="15"/>
  <c r="AA362" i="15"/>
  <c r="W349" i="15"/>
  <c r="W347" i="15"/>
  <c r="AE347" i="15"/>
  <c r="AI347" i="15"/>
  <c r="W308" i="15"/>
  <c r="AK308" i="15"/>
  <c r="AL308" i="15" s="1"/>
  <c r="AA215" i="15"/>
  <c r="AE215" i="15"/>
  <c r="AI215" i="15"/>
  <c r="AO215" i="15"/>
  <c r="AO439" i="15"/>
  <c r="AA433" i="15"/>
  <c r="AE432" i="15"/>
  <c r="AI431" i="15"/>
  <c r="AO427" i="15"/>
  <c r="AE420" i="15"/>
  <c r="AI419" i="15"/>
  <c r="AO415" i="15"/>
  <c r="AA409" i="15"/>
  <c r="AE408" i="15"/>
  <c r="AI407" i="15"/>
  <c r="AO403" i="15"/>
  <c r="AA397" i="15"/>
  <c r="AE396" i="15"/>
  <c r="AI395" i="15"/>
  <c r="AO391" i="15"/>
  <c r="AE384" i="15"/>
  <c r="AI383" i="15"/>
  <c r="AO379" i="15"/>
  <c r="AA373" i="15"/>
  <c r="AE372" i="15"/>
  <c r="AI371" i="15"/>
  <c r="AO367" i="15"/>
  <c r="AA361" i="15"/>
  <c r="AI359" i="15"/>
  <c r="AO355" i="15"/>
  <c r="AA251" i="15"/>
  <c r="AE251" i="15"/>
  <c r="AI251" i="15"/>
  <c r="AO251" i="15"/>
  <c r="AE431" i="15"/>
  <c r="AI430" i="15"/>
  <c r="AA420" i="15"/>
  <c r="AE419" i="15"/>
  <c r="AI418" i="15"/>
  <c r="AE407" i="15"/>
  <c r="AI406" i="15"/>
  <c r="AE395" i="15"/>
  <c r="AI394" i="15"/>
  <c r="AE383" i="15"/>
  <c r="AI382" i="15"/>
  <c r="AK380" i="15"/>
  <c r="AL380" i="15" s="1"/>
  <c r="W373" i="15"/>
  <c r="AE371" i="15"/>
  <c r="AK368" i="15"/>
  <c r="AL368" i="15" s="1"/>
  <c r="W361" i="15"/>
  <c r="AE359" i="15"/>
  <c r="AK356" i="15"/>
  <c r="AL356" i="15" s="1"/>
  <c r="W332" i="15"/>
  <c r="AK332" i="15"/>
  <c r="AL332" i="15" s="1"/>
  <c r="W320" i="15"/>
  <c r="AK320" i="15"/>
  <c r="AL320" i="15" s="1"/>
  <c r="W311" i="15"/>
  <c r="AA311" i="15"/>
  <c r="AE311" i="15"/>
  <c r="AI311" i="15"/>
  <c r="AO311" i="15"/>
  <c r="W275" i="15"/>
  <c r="AO437" i="15"/>
  <c r="AA431" i="15"/>
  <c r="AE430" i="15"/>
  <c r="AI429" i="15"/>
  <c r="AO425" i="15"/>
  <c r="AA419" i="15"/>
  <c r="AE418" i="15"/>
  <c r="AI417" i="15"/>
  <c r="AO413" i="15"/>
  <c r="AA407" i="15"/>
  <c r="AE406" i="15"/>
  <c r="AI405" i="15"/>
  <c r="AA395" i="15"/>
  <c r="AI393" i="15"/>
  <c r="AI381" i="15"/>
  <c r="AA371" i="15"/>
  <c r="AI369" i="15"/>
  <c r="AA359" i="15"/>
  <c r="AI357" i="15"/>
  <c r="W323" i="15"/>
  <c r="W296" i="15"/>
  <c r="AK296" i="15"/>
  <c r="AL296" i="15" s="1"/>
  <c r="W227" i="15"/>
  <c r="W212" i="15"/>
  <c r="AK212" i="15"/>
  <c r="AL212" i="15" s="1"/>
  <c r="AI440" i="15"/>
  <c r="AE429" i="15"/>
  <c r="AI428" i="15"/>
  <c r="AE417" i="15"/>
  <c r="AI416" i="15"/>
  <c r="AO412" i="15"/>
  <c r="AE405" i="15"/>
  <c r="AE393" i="15"/>
  <c r="AK390" i="15"/>
  <c r="AL390" i="15" s="1"/>
  <c r="AO388" i="15"/>
  <c r="AE381" i="15"/>
  <c r="AK378" i="15"/>
  <c r="AL378" i="15" s="1"/>
  <c r="AO376" i="15"/>
  <c r="AE369" i="15"/>
  <c r="AK366" i="15"/>
  <c r="AL366" i="15" s="1"/>
  <c r="AO364" i="15"/>
  <c r="AE357" i="15"/>
  <c r="AK354" i="15"/>
  <c r="AL354" i="15" s="1"/>
  <c r="AO352" i="15"/>
  <c r="AO347" i="15"/>
  <c r="W248" i="15"/>
  <c r="AK248" i="15"/>
  <c r="AL248" i="15" s="1"/>
  <c r="W272" i="15"/>
  <c r="AK272" i="15"/>
  <c r="AL272" i="15" s="1"/>
  <c r="AA381" i="15"/>
  <c r="AA369" i="15"/>
  <c r="AA357" i="15"/>
  <c r="W299" i="15"/>
  <c r="AA299" i="15"/>
  <c r="AE299" i="15"/>
  <c r="AI299" i="15"/>
  <c r="AO299" i="15"/>
  <c r="W284" i="15"/>
  <c r="AK284" i="15"/>
  <c r="AL284" i="15" s="1"/>
  <c r="AA275" i="15"/>
  <c r="AE275" i="15"/>
  <c r="AI275" i="15"/>
  <c r="AO275" i="15"/>
  <c r="W236" i="15"/>
  <c r="AK236" i="15"/>
  <c r="AL236" i="15" s="1"/>
  <c r="AA194" i="15"/>
  <c r="AE194" i="15"/>
  <c r="AI194" i="15"/>
  <c r="AL194" i="15"/>
  <c r="AO194" i="15"/>
  <c r="AE439" i="15"/>
  <c r="AI438" i="15"/>
  <c r="AE427" i="15"/>
  <c r="AI426" i="15"/>
  <c r="AE415" i="15"/>
  <c r="AI414" i="15"/>
  <c r="AE403" i="15"/>
  <c r="AI402" i="15"/>
  <c r="AL399" i="15"/>
  <c r="AE391" i="15"/>
  <c r="AI390" i="15"/>
  <c r="AE379" i="15"/>
  <c r="AE367" i="15"/>
  <c r="AE355" i="15"/>
  <c r="AO349" i="15"/>
  <c r="AA323" i="15"/>
  <c r="AE323" i="15"/>
  <c r="AI323" i="15"/>
  <c r="AL323" i="15"/>
  <c r="AO323" i="15"/>
  <c r="AA227" i="15"/>
  <c r="AE227" i="15"/>
  <c r="AI227" i="15"/>
  <c r="AO227" i="15"/>
  <c r="W203" i="15"/>
  <c r="AI437" i="15"/>
  <c r="AE426" i="15"/>
  <c r="AI425" i="15"/>
  <c r="AE414" i="15"/>
  <c r="AI413" i="15"/>
  <c r="AE402" i="15"/>
  <c r="AI401" i="15"/>
  <c r="AA391" i="15"/>
  <c r="AI389" i="15"/>
  <c r="AA379" i="15"/>
  <c r="AA367" i="15"/>
  <c r="AI365" i="15"/>
  <c r="AA355" i="15"/>
  <c r="AI353" i="15"/>
  <c r="W344" i="15"/>
  <c r="AK344" i="15"/>
  <c r="AL344" i="15" s="1"/>
  <c r="AE425" i="15"/>
  <c r="AI424" i="15"/>
  <c r="AE413" i="15"/>
  <c r="AI412" i="15"/>
  <c r="AE401" i="15"/>
  <c r="AI400" i="15"/>
  <c r="AI388" i="15"/>
  <c r="AI376" i="15"/>
  <c r="AI364" i="15"/>
  <c r="AI352" i="15"/>
  <c r="AA335" i="15"/>
  <c r="AE335" i="15"/>
  <c r="AI335" i="15"/>
  <c r="AO335" i="15"/>
  <c r="W260" i="15"/>
  <c r="AK260" i="15"/>
  <c r="AL260" i="15" s="1"/>
  <c r="AL311" i="15"/>
  <c r="W224" i="15"/>
  <c r="AK224" i="15"/>
  <c r="AL224" i="15" s="1"/>
  <c r="W215" i="15"/>
  <c r="AA203" i="15"/>
  <c r="AE203" i="15"/>
  <c r="AI203" i="15"/>
  <c r="AO203" i="15"/>
  <c r="AA341" i="15"/>
  <c r="AE340" i="15"/>
  <c r="AI339" i="15"/>
  <c r="AA329" i="15"/>
  <c r="AE328" i="15"/>
  <c r="AI327" i="15"/>
  <c r="W318" i="15"/>
  <c r="AA317" i="15"/>
  <c r="AE316" i="15"/>
  <c r="AI315" i="15"/>
  <c r="AA305" i="15"/>
  <c r="AE304" i="15"/>
  <c r="AI303" i="15"/>
  <c r="AK301" i="15"/>
  <c r="AL301" i="15" s="1"/>
  <c r="AA293" i="15"/>
  <c r="AE292" i="15"/>
  <c r="AI291" i="15"/>
  <c r="AK289" i="15"/>
  <c r="AL289" i="15" s="1"/>
  <c r="W282" i="15"/>
  <c r="AA281" i="15"/>
  <c r="AE280" i="15"/>
  <c r="AI279" i="15"/>
  <c r="AK277" i="15"/>
  <c r="AL277" i="15" s="1"/>
  <c r="AA269" i="15"/>
  <c r="AE268" i="15"/>
  <c r="AI267" i="15"/>
  <c r="AA257" i="15"/>
  <c r="AE256" i="15"/>
  <c r="AI255" i="15"/>
  <c r="AK253" i="15"/>
  <c r="AL253" i="15" s="1"/>
  <c r="AE244" i="15"/>
  <c r="AI243" i="15"/>
  <c r="AK241" i="15"/>
  <c r="AL241" i="15" s="1"/>
  <c r="AA233" i="15"/>
  <c r="AE232" i="15"/>
  <c r="AI231" i="15"/>
  <c r="AK229" i="15"/>
  <c r="AL229" i="15" s="1"/>
  <c r="AA221" i="15"/>
  <c r="AE220" i="15"/>
  <c r="AI219" i="15"/>
  <c r="AK217" i="15"/>
  <c r="AL217" i="15" s="1"/>
  <c r="AA209" i="15"/>
  <c r="AE208" i="15"/>
  <c r="AI207" i="15"/>
  <c r="AK205" i="15"/>
  <c r="AL205" i="15" s="1"/>
  <c r="W155" i="15"/>
  <c r="AK155" i="15"/>
  <c r="AL155" i="15" s="1"/>
  <c r="W107" i="15"/>
  <c r="AK107" i="15"/>
  <c r="AL107" i="15" s="1"/>
  <c r="W341" i="15"/>
  <c r="AA340" i="15"/>
  <c r="AE339" i="15"/>
  <c r="AI338" i="15"/>
  <c r="AE327" i="15"/>
  <c r="AI326" i="15"/>
  <c r="W317" i="15"/>
  <c r="AE315" i="15"/>
  <c r="AI314" i="15"/>
  <c r="AE303" i="15"/>
  <c r="AI302" i="15"/>
  <c r="AE291" i="15"/>
  <c r="AI290" i="15"/>
  <c r="AK288" i="15"/>
  <c r="AL288" i="15" s="1"/>
  <c r="AE279" i="15"/>
  <c r="AI278" i="15"/>
  <c r="AE267" i="15"/>
  <c r="AI266" i="15"/>
  <c r="AK264" i="15"/>
  <c r="AL264" i="15" s="1"/>
  <c r="AE255" i="15"/>
  <c r="AI254" i="15"/>
  <c r="AK252" i="15"/>
  <c r="AL252" i="15" s="1"/>
  <c r="AE243" i="15"/>
  <c r="AI242" i="15"/>
  <c r="AK240" i="15"/>
  <c r="AL240" i="15" s="1"/>
  <c r="AE231" i="15"/>
  <c r="AI230" i="15"/>
  <c r="AK228" i="15"/>
  <c r="AL228" i="15" s="1"/>
  <c r="AA220" i="15"/>
  <c r="AE219" i="15"/>
  <c r="AI218" i="15"/>
  <c r="AK216" i="15"/>
  <c r="AL216" i="15" s="1"/>
  <c r="AA208" i="15"/>
  <c r="AE207" i="15"/>
  <c r="AI206" i="15"/>
  <c r="AA62" i="15"/>
  <c r="AE62" i="15"/>
  <c r="AI62" i="15"/>
  <c r="AO62" i="15"/>
  <c r="AA339" i="15"/>
  <c r="AE338" i="15"/>
  <c r="AE326" i="15"/>
  <c r="AI325" i="15"/>
  <c r="W316" i="15"/>
  <c r="AE314" i="15"/>
  <c r="AE302" i="15"/>
  <c r="AI301" i="15"/>
  <c r="W292" i="15"/>
  <c r="AA291" i="15"/>
  <c r="AE290" i="15"/>
  <c r="AI289" i="15"/>
  <c r="AE278" i="15"/>
  <c r="AI277" i="15"/>
  <c r="AK275" i="15"/>
  <c r="AL275" i="15" s="1"/>
  <c r="AO273" i="15"/>
  <c r="AE266" i="15"/>
  <c r="AI265" i="15"/>
  <c r="AK263" i="15"/>
  <c r="AL263" i="15" s="1"/>
  <c r="AE254" i="15"/>
  <c r="AI253" i="15"/>
  <c r="AK251" i="15"/>
  <c r="AL251" i="15" s="1"/>
  <c r="AE242" i="15"/>
  <c r="AI241" i="15"/>
  <c r="AK239" i="15"/>
  <c r="AL239" i="15" s="1"/>
  <c r="AE230" i="15"/>
  <c r="AI229" i="15"/>
  <c r="AK227" i="15"/>
  <c r="AL227" i="15" s="1"/>
  <c r="AE218" i="15"/>
  <c r="AK215" i="15"/>
  <c r="AL215" i="15" s="1"/>
  <c r="AA207" i="15"/>
  <c r="AE206" i="15"/>
  <c r="AK203" i="15"/>
  <c r="AL203" i="15" s="1"/>
  <c r="AA146" i="15"/>
  <c r="AE146" i="15"/>
  <c r="AI146" i="15"/>
  <c r="AL146" i="15"/>
  <c r="AO146" i="15"/>
  <c r="W131" i="15"/>
  <c r="AK131" i="15"/>
  <c r="AL131" i="15" s="1"/>
  <c r="W59" i="15"/>
  <c r="AK59" i="15"/>
  <c r="AL59" i="15" s="1"/>
  <c r="AO344" i="15"/>
  <c r="AE337" i="15"/>
  <c r="AI336" i="15"/>
  <c r="AO332" i="15"/>
  <c r="W327" i="15"/>
  <c r="AE325" i="15"/>
  <c r="AI324" i="15"/>
  <c r="W315" i="15"/>
  <c r="AA314" i="15"/>
  <c r="AE301" i="15"/>
  <c r="AI300" i="15"/>
  <c r="W291" i="15"/>
  <c r="AE289" i="15"/>
  <c r="AI288" i="15"/>
  <c r="AE277" i="15"/>
  <c r="AI276" i="15"/>
  <c r="AA266" i="15"/>
  <c r="AE265" i="15"/>
  <c r="AI264" i="15"/>
  <c r="AO260" i="15"/>
  <c r="AA254" i="15"/>
  <c r="AE253" i="15"/>
  <c r="AI252" i="15"/>
  <c r="AA242" i="15"/>
  <c r="AE241" i="15"/>
  <c r="AI240" i="15"/>
  <c r="W231" i="15"/>
  <c r="AA230" i="15"/>
  <c r="AE229" i="15"/>
  <c r="AI228" i="15"/>
  <c r="AO224" i="15"/>
  <c r="W219" i="15"/>
  <c r="AA218" i="15"/>
  <c r="AE217" i="15"/>
  <c r="AI216" i="15"/>
  <c r="AO212" i="15"/>
  <c r="AA206" i="15"/>
  <c r="AE205" i="15"/>
  <c r="AI204" i="15"/>
  <c r="W167" i="15"/>
  <c r="AK167" i="15"/>
  <c r="AL167" i="15" s="1"/>
  <c r="W95" i="15"/>
  <c r="AK95" i="15"/>
  <c r="AL95" i="15" s="1"/>
  <c r="AE348" i="15"/>
  <c r="AE336" i="15"/>
  <c r="AE324" i="15"/>
  <c r="AE300" i="15"/>
  <c r="AE288" i="15"/>
  <c r="AE276" i="15"/>
  <c r="AK273" i="15"/>
  <c r="AL273" i="15" s="1"/>
  <c r="AO271" i="15"/>
  <c r="AA265" i="15"/>
  <c r="AE264" i="15"/>
  <c r="AE252" i="15"/>
  <c r="AE240" i="15"/>
  <c r="AA229" i="15"/>
  <c r="AA217" i="15"/>
  <c r="AA205" i="15"/>
  <c r="AA74" i="15"/>
  <c r="AE74" i="15"/>
  <c r="AI74" i="15"/>
  <c r="AO74" i="15"/>
  <c r="AI346" i="15"/>
  <c r="AI334" i="15"/>
  <c r="AI322" i="15"/>
  <c r="AI298" i="15"/>
  <c r="AO294" i="15"/>
  <c r="AI286" i="15"/>
  <c r="AI274" i="15"/>
  <c r="W179" i="15"/>
  <c r="AK179" i="15"/>
  <c r="AL179" i="15" s="1"/>
  <c r="W170" i="15"/>
  <c r="W158" i="15"/>
  <c r="AA134" i="15"/>
  <c r="AE134" i="15"/>
  <c r="AI134" i="15"/>
  <c r="AL134" i="15"/>
  <c r="AO134" i="15"/>
  <c r="AL122" i="15"/>
  <c r="W119" i="15"/>
  <c r="AK119" i="15"/>
  <c r="AL119" i="15" s="1"/>
  <c r="W110" i="15"/>
  <c r="W98" i="15"/>
  <c r="AA86" i="15"/>
  <c r="AE86" i="15"/>
  <c r="AI86" i="15"/>
  <c r="AO86" i="15"/>
  <c r="W71" i="15"/>
  <c r="AK71" i="15"/>
  <c r="AL71" i="15" s="1"/>
  <c r="AI345" i="15"/>
  <c r="AE334" i="15"/>
  <c r="AI333" i="15"/>
  <c r="AO329" i="15"/>
  <c r="AE322" i="15"/>
  <c r="AI321" i="15"/>
  <c r="AO317" i="15"/>
  <c r="AE310" i="15"/>
  <c r="AI309" i="15"/>
  <c r="AO305" i="15"/>
  <c r="AE298" i="15"/>
  <c r="AI297" i="15"/>
  <c r="AE286" i="15"/>
  <c r="AI285" i="15"/>
  <c r="AE274" i="15"/>
  <c r="AI273" i="15"/>
  <c r="AE262" i="15"/>
  <c r="AI261" i="15"/>
  <c r="W191" i="15"/>
  <c r="AK191" i="15"/>
  <c r="AL191" i="15" s="1"/>
  <c r="W143" i="15"/>
  <c r="AK143" i="15"/>
  <c r="AL143" i="15" s="1"/>
  <c r="AE345" i="15"/>
  <c r="AI344" i="15"/>
  <c r="AE333" i="15"/>
  <c r="AI332" i="15"/>
  <c r="AE321" i="15"/>
  <c r="AI320" i="15"/>
  <c r="AE309" i="15"/>
  <c r="AL305" i="15"/>
  <c r="AE285" i="15"/>
  <c r="AI284" i="15"/>
  <c r="AA274" i="15"/>
  <c r="AE273" i="15"/>
  <c r="AI272" i="15"/>
  <c r="AI260" i="15"/>
  <c r="W182" i="15"/>
  <c r="AE344" i="15"/>
  <c r="AI343" i="15"/>
  <c r="AE332" i="15"/>
  <c r="AI331" i="15"/>
  <c r="AE320" i="15"/>
  <c r="AI319" i="15"/>
  <c r="AE308" i="15"/>
  <c r="AI307" i="15"/>
  <c r="AE296" i="15"/>
  <c r="AI295" i="15"/>
  <c r="AE284" i="15"/>
  <c r="AI283" i="15"/>
  <c r="W194" i="15"/>
  <c r="AA170" i="15"/>
  <c r="AE170" i="15"/>
  <c r="AI170" i="15"/>
  <c r="AO170" i="15"/>
  <c r="AA158" i="15"/>
  <c r="AE158" i="15"/>
  <c r="AI158" i="15"/>
  <c r="AO158" i="15"/>
  <c r="AA110" i="15"/>
  <c r="AE110" i="15"/>
  <c r="AI110" i="15"/>
  <c r="AL110" i="15"/>
  <c r="AO110" i="15"/>
  <c r="AA98" i="15"/>
  <c r="AE98" i="15"/>
  <c r="AI98" i="15"/>
  <c r="AL98" i="15"/>
  <c r="AO98" i="15"/>
  <c r="AE343" i="15"/>
  <c r="AI342" i="15"/>
  <c r="AE331" i="15"/>
  <c r="AI330" i="15"/>
  <c r="AE319" i="15"/>
  <c r="AI318" i="15"/>
  <c r="AE307" i="15"/>
  <c r="AI306" i="15"/>
  <c r="AE295" i="15"/>
  <c r="AI294" i="15"/>
  <c r="AE283" i="15"/>
  <c r="AI282" i="15"/>
  <c r="AE271" i="15"/>
  <c r="AI270" i="15"/>
  <c r="AE259" i="15"/>
  <c r="AI258" i="15"/>
  <c r="AA182" i="15"/>
  <c r="AE182" i="15"/>
  <c r="AI182" i="15"/>
  <c r="AL182" i="15"/>
  <c r="AO182" i="15"/>
  <c r="AA122" i="15"/>
  <c r="AE122" i="15"/>
  <c r="AI122" i="15"/>
  <c r="AO122" i="15"/>
  <c r="W83" i="15"/>
  <c r="AK83" i="15"/>
  <c r="AL83" i="15" s="1"/>
  <c r="W62" i="15"/>
  <c r="AA200" i="15"/>
  <c r="AE199" i="15"/>
  <c r="AI198" i="15"/>
  <c r="AA188" i="15"/>
  <c r="AE187" i="15"/>
  <c r="AI186" i="15"/>
  <c r="W177" i="15"/>
  <c r="AA176" i="15"/>
  <c r="AE175" i="15"/>
  <c r="AI174" i="15"/>
  <c r="AK172" i="15"/>
  <c r="AL172" i="15" s="1"/>
  <c r="AA164" i="15"/>
  <c r="AE163" i="15"/>
  <c r="AI162" i="15"/>
  <c r="AK160" i="15"/>
  <c r="AL160" i="15" s="1"/>
  <c r="AE151" i="15"/>
  <c r="AI150" i="15"/>
  <c r="AA140" i="15"/>
  <c r="AE139" i="15"/>
  <c r="AI138" i="15"/>
  <c r="AK136" i="15"/>
  <c r="AL136" i="15" s="1"/>
  <c r="AA128" i="15"/>
  <c r="AE127" i="15"/>
  <c r="AI126" i="15"/>
  <c r="W117" i="15"/>
  <c r="AA116" i="15"/>
  <c r="AE115" i="15"/>
  <c r="W105" i="15"/>
  <c r="AA104" i="15"/>
  <c r="AA92" i="15"/>
  <c r="AE91" i="15"/>
  <c r="AI90" i="15"/>
  <c r="AK88" i="15"/>
  <c r="AL88" i="15" s="1"/>
  <c r="AA80" i="15"/>
  <c r="AE79" i="15"/>
  <c r="AI78" i="15"/>
  <c r="AK76" i="15"/>
  <c r="AL76" i="15" s="1"/>
  <c r="AE67" i="15"/>
  <c r="AI66" i="15"/>
  <c r="AK64" i="15"/>
  <c r="AL64" i="15" s="1"/>
  <c r="AE55" i="15"/>
  <c r="AI54" i="15"/>
  <c r="AK52" i="15"/>
  <c r="AL52" i="15" s="1"/>
  <c r="AE198" i="15"/>
  <c r="AI197" i="15"/>
  <c r="AE186" i="15"/>
  <c r="AI185" i="15"/>
  <c r="W176" i="15"/>
  <c r="AA175" i="15"/>
  <c r="AE174" i="15"/>
  <c r="AI173" i="15"/>
  <c r="AO169" i="15"/>
  <c r="AE162" i="15"/>
  <c r="AI161" i="15"/>
  <c r="AE150" i="15"/>
  <c r="AI149" i="15"/>
  <c r="AE138" i="15"/>
  <c r="AI137" i="15"/>
  <c r="AK135" i="15"/>
  <c r="AL135" i="15" s="1"/>
  <c r="AE126" i="15"/>
  <c r="AI125" i="15"/>
  <c r="W116" i="15"/>
  <c r="AA115" i="15"/>
  <c r="AE114" i="15"/>
  <c r="AI113" i="15"/>
  <c r="AE102" i="15"/>
  <c r="AI101" i="15"/>
  <c r="AE90" i="15"/>
  <c r="AI89" i="15"/>
  <c r="AK87" i="15"/>
  <c r="AL87" i="15" s="1"/>
  <c r="AE78" i="15"/>
  <c r="AI77" i="15"/>
  <c r="AK75" i="15"/>
  <c r="AL75" i="15" s="1"/>
  <c r="AE66" i="15"/>
  <c r="AI65" i="15"/>
  <c r="AK63" i="15"/>
  <c r="AL63" i="15" s="1"/>
  <c r="AE54" i="15"/>
  <c r="AI53" i="15"/>
  <c r="AE197" i="15"/>
  <c r="AI196" i="15"/>
  <c r="W187" i="15"/>
  <c r="AE185" i="15"/>
  <c r="AI184" i="15"/>
  <c r="AE173" i="15"/>
  <c r="AI172" i="15"/>
  <c r="AK170" i="15"/>
  <c r="AL170" i="15" s="1"/>
  <c r="AO168" i="15"/>
  <c r="AA162" i="15"/>
  <c r="AE161" i="15"/>
  <c r="AI160" i="15"/>
  <c r="AK158" i="15"/>
  <c r="AL158" i="15" s="1"/>
  <c r="AO156" i="15"/>
  <c r="AE149" i="15"/>
  <c r="AI148" i="15"/>
  <c r="AE137" i="15"/>
  <c r="AI136" i="15"/>
  <c r="AE125" i="15"/>
  <c r="AI124" i="15"/>
  <c r="AE113" i="15"/>
  <c r="AI112" i="15"/>
  <c r="AE101" i="15"/>
  <c r="AI100" i="15"/>
  <c r="AE89" i="15"/>
  <c r="AI88" i="15"/>
  <c r="AK86" i="15"/>
  <c r="AL86" i="15" s="1"/>
  <c r="AE77" i="15"/>
  <c r="AI76" i="15"/>
  <c r="AK74" i="15"/>
  <c r="AL74" i="15" s="1"/>
  <c r="AE65" i="15"/>
  <c r="AI64" i="15"/>
  <c r="AK62" i="15"/>
  <c r="AL62" i="15" s="1"/>
  <c r="AE53" i="15"/>
  <c r="AI52" i="15"/>
  <c r="AE196" i="15"/>
  <c r="AI195" i="15"/>
  <c r="AE184" i="15"/>
  <c r="AI183" i="15"/>
  <c r="W174" i="15"/>
  <c r="AE172" i="15"/>
  <c r="AI171" i="15"/>
  <c r="AE160" i="15"/>
  <c r="AI159" i="15"/>
  <c r="AK157" i="15"/>
  <c r="AL157" i="15" s="1"/>
  <c r="AA149" i="15"/>
  <c r="AE148" i="15"/>
  <c r="AI147" i="15"/>
  <c r="AK145" i="15"/>
  <c r="AL145" i="15" s="1"/>
  <c r="AO143" i="15"/>
  <c r="W138" i="15"/>
  <c r="AE136" i="15"/>
  <c r="AI135" i="15"/>
  <c r="AE124" i="15"/>
  <c r="AI123" i="15"/>
  <c r="W114" i="15"/>
  <c r="AE112" i="15"/>
  <c r="AI111" i="15"/>
  <c r="AK109" i="15"/>
  <c r="AL109" i="15" s="1"/>
  <c r="AO107" i="15"/>
  <c r="W102" i="15"/>
  <c r="AE100" i="15"/>
  <c r="AI99" i="15"/>
  <c r="AK97" i="15"/>
  <c r="AL97" i="15" s="1"/>
  <c r="AE88" i="15"/>
  <c r="AI87" i="15"/>
  <c r="AK85" i="15"/>
  <c r="AL85" i="15" s="1"/>
  <c r="AE76" i="15"/>
  <c r="AI75" i="15"/>
  <c r="AK73" i="15"/>
  <c r="AL73" i="15" s="1"/>
  <c r="AE64" i="15"/>
  <c r="AI63" i="15"/>
  <c r="AK61" i="15"/>
  <c r="AL61" i="15" s="1"/>
  <c r="AE52" i="15"/>
  <c r="AE195" i="15"/>
  <c r="AE183" i="15"/>
  <c r="AA172" i="15"/>
  <c r="AE171" i="15"/>
  <c r="AE159" i="15"/>
  <c r="AK156" i="15"/>
  <c r="AL156" i="15" s="1"/>
  <c r="AE147" i="15"/>
  <c r="AA136" i="15"/>
  <c r="AE135" i="15"/>
  <c r="AE123" i="15"/>
  <c r="AA112" i="15"/>
  <c r="AE111" i="15"/>
  <c r="AA100" i="15"/>
  <c r="AE99" i="15"/>
  <c r="AE87" i="15"/>
  <c r="AK84" i="15"/>
  <c r="AL84" i="15" s="1"/>
  <c r="AE75" i="15"/>
  <c r="AK72" i="15"/>
  <c r="AL72" i="15" s="1"/>
  <c r="AE63" i="15"/>
  <c r="AK60" i="15"/>
  <c r="AL60" i="15" s="1"/>
  <c r="AI193" i="15"/>
  <c r="AI181" i="15"/>
  <c r="AL178" i="15"/>
  <c r="AO177" i="15"/>
  <c r="AI169" i="15"/>
  <c r="AI157" i="15"/>
  <c r="AI145" i="15"/>
  <c r="AO141" i="15"/>
  <c r="AI121" i="15"/>
  <c r="AI109" i="15"/>
  <c r="AI97" i="15"/>
  <c r="AI85" i="15"/>
  <c r="AE193" i="15"/>
  <c r="AI192" i="15"/>
  <c r="AE181" i="15"/>
  <c r="AI180" i="15"/>
  <c r="AE169" i="15"/>
  <c r="AI168" i="15"/>
  <c r="AO164" i="15"/>
  <c r="AE157" i="15"/>
  <c r="AI156" i="15"/>
  <c r="AE145" i="15"/>
  <c r="AI144" i="15"/>
  <c r="AL141" i="15"/>
  <c r="AE133" i="15"/>
  <c r="AI132" i="15"/>
  <c r="AE121" i="15"/>
  <c r="AI120" i="15"/>
  <c r="AE109" i="15"/>
  <c r="AI108" i="15"/>
  <c r="AE97" i="15"/>
  <c r="AI96" i="15"/>
  <c r="AL93" i="15"/>
  <c r="AE85" i="15"/>
  <c r="AI84" i="15"/>
  <c r="AE192" i="15"/>
  <c r="AI191" i="15"/>
  <c r="AL188" i="15"/>
  <c r="AE180" i="15"/>
  <c r="AI179" i="15"/>
  <c r="AE156" i="15"/>
  <c r="AE144" i="15"/>
  <c r="AI143" i="15"/>
  <c r="AE132" i="15"/>
  <c r="AI131" i="15"/>
  <c r="AE120" i="15"/>
  <c r="AI119" i="15"/>
  <c r="AE108" i="15"/>
  <c r="AI107" i="15"/>
  <c r="AE96" i="15"/>
  <c r="AI95" i="15"/>
  <c r="AE84" i="15"/>
  <c r="AE191" i="15"/>
  <c r="AI190" i="15"/>
  <c r="AE179" i="15"/>
  <c r="AI178" i="15"/>
  <c r="AI166" i="15"/>
  <c r="AE143" i="15"/>
  <c r="AI142" i="15"/>
  <c r="AE131" i="15"/>
  <c r="AI130" i="15"/>
  <c r="AE119" i="15"/>
  <c r="AI118" i="15"/>
  <c r="AE107" i="15"/>
  <c r="AI106" i="15"/>
  <c r="AE95" i="15"/>
  <c r="AI94" i="15"/>
  <c r="AI201" i="15"/>
  <c r="AE190" i="15"/>
  <c r="AI189" i="15"/>
  <c r="AE178" i="15"/>
  <c r="AI177" i="15"/>
  <c r="AE142" i="15"/>
  <c r="AI141" i="15"/>
  <c r="AE130" i="15"/>
  <c r="AI129" i="15"/>
  <c r="AE118" i="15"/>
  <c r="AI117" i="15"/>
  <c r="AE106" i="15"/>
  <c r="AI105" i="15"/>
  <c r="AE94" i="15"/>
  <c r="W375" i="15" l="1"/>
  <c r="W385" i="15"/>
  <c r="AK359" i="15"/>
  <c r="AL359" i="15" s="1"/>
  <c r="W351" i="15"/>
  <c r="W353" i="15"/>
  <c r="W357" i="15"/>
  <c r="W249" i="15"/>
  <c r="W287" i="15"/>
  <c r="W247" i="15"/>
  <c r="W199" i="15"/>
  <c r="AK221" i="15"/>
  <c r="AL221" i="15" s="1"/>
  <c r="W245" i="15"/>
  <c r="W213" i="15"/>
  <c r="W193" i="15"/>
  <c r="AK169" i="15"/>
  <c r="AL169" i="15" s="1"/>
  <c r="W173" i="15"/>
  <c r="W171" i="15"/>
  <c r="W183" i="15"/>
  <c r="W197" i="15"/>
  <c r="W195" i="15"/>
  <c r="W139" i="15"/>
  <c r="W137" i="15"/>
  <c r="W115" i="15"/>
  <c r="W141" i="15"/>
  <c r="W151" i="15"/>
  <c r="W123" i="15"/>
  <c r="E59" i="2"/>
  <c r="D59" i="2"/>
  <c r="F54" i="2"/>
  <c r="F55" i="2"/>
  <c r="F56" i="2"/>
  <c r="F57" i="2"/>
  <c r="F43" i="2"/>
  <c r="F44" i="2"/>
  <c r="F45" i="2"/>
  <c r="F46" i="2"/>
  <c r="F47" i="2"/>
  <c r="F48" i="2"/>
  <c r="F49" i="2"/>
  <c r="F50" i="2"/>
  <c r="F51" i="2"/>
  <c r="F35" i="2"/>
  <c r="F36" i="2"/>
  <c r="F37" i="2"/>
  <c r="F38" i="2"/>
  <c r="F39" i="2"/>
  <c r="F40" i="2"/>
  <c r="H524" i="15"/>
  <c r="G524" i="15"/>
  <c r="D521" i="15"/>
  <c r="H518" i="15" l="1"/>
  <c r="AR450" i="15"/>
  <c r="F450" i="15" s="1"/>
  <c r="AR451" i="15"/>
  <c r="F451" i="15" s="1"/>
  <c r="AR452" i="15"/>
  <c r="F452" i="15" s="1"/>
  <c r="AR453" i="15"/>
  <c r="F453" i="15" s="1"/>
  <c r="AR454" i="15"/>
  <c r="F454" i="15" s="1"/>
  <c r="AR455" i="15"/>
  <c r="F455" i="15" s="1"/>
  <c r="AR456" i="15"/>
  <c r="F456" i="15" s="1"/>
  <c r="AR457" i="15"/>
  <c r="F457" i="15" s="1"/>
  <c r="AR458" i="15"/>
  <c r="F458" i="15" s="1"/>
  <c r="AR459" i="15"/>
  <c r="F459" i="15" s="1"/>
  <c r="AR460" i="15"/>
  <c r="F460" i="15" s="1"/>
  <c r="AR461" i="15"/>
  <c r="F461" i="15" s="1"/>
  <c r="AR462" i="15"/>
  <c r="F462" i="15" s="1"/>
  <c r="AR463" i="15"/>
  <c r="F463" i="15" s="1"/>
  <c r="AR464" i="15"/>
  <c r="F464" i="15" s="1"/>
  <c r="AR465" i="15"/>
  <c r="F465" i="15" s="1"/>
  <c r="AR466" i="15"/>
  <c r="F466" i="15" s="1"/>
  <c r="AR467" i="15"/>
  <c r="F467" i="15" s="1"/>
  <c r="AR468" i="15"/>
  <c r="F468" i="15" s="1"/>
  <c r="AR469" i="15"/>
  <c r="F469" i="15" s="1"/>
  <c r="AR470" i="15"/>
  <c r="F470" i="15" s="1"/>
  <c r="AR471" i="15"/>
  <c r="F471" i="15" s="1"/>
  <c r="AR472" i="15"/>
  <c r="F472" i="15" s="1"/>
  <c r="AR473" i="15"/>
  <c r="F473" i="15" s="1"/>
  <c r="AR474" i="15"/>
  <c r="F474" i="15" s="1"/>
  <c r="AR475" i="15"/>
  <c r="F475" i="15" s="1"/>
  <c r="AR476" i="15"/>
  <c r="F476" i="15" s="1"/>
  <c r="AR477" i="15"/>
  <c r="F477" i="15" s="1"/>
  <c r="AR478" i="15"/>
  <c r="F478" i="15" s="1"/>
  <c r="AR479" i="15"/>
  <c r="F479" i="15" s="1"/>
  <c r="AR480" i="15"/>
  <c r="F480" i="15" s="1"/>
  <c r="AR481" i="15"/>
  <c r="F481" i="15" s="1"/>
  <c r="AR482" i="15"/>
  <c r="F482" i="15" s="1"/>
  <c r="AR483" i="15"/>
  <c r="F483" i="15" s="1"/>
  <c r="AR484" i="15"/>
  <c r="F484" i="15" s="1"/>
  <c r="AR485" i="15"/>
  <c r="F485" i="15" s="1"/>
  <c r="AR486" i="15"/>
  <c r="F486" i="15" s="1"/>
  <c r="AR487" i="15"/>
  <c r="F487" i="15" s="1"/>
  <c r="AR488" i="15"/>
  <c r="F488" i="15" s="1"/>
  <c r="AR489" i="15"/>
  <c r="F489" i="15" s="1"/>
  <c r="AR490" i="15"/>
  <c r="F490" i="15" s="1"/>
  <c r="AR491" i="15"/>
  <c r="F491" i="15" s="1"/>
  <c r="AR492" i="15"/>
  <c r="F492" i="15" s="1"/>
  <c r="AR493" i="15"/>
  <c r="F493" i="15" s="1"/>
  <c r="AR494" i="15"/>
  <c r="F494" i="15" s="1"/>
  <c r="AR495" i="15"/>
  <c r="F495" i="15" s="1"/>
  <c r="AR496" i="15"/>
  <c r="F496" i="15" s="1"/>
  <c r="AR497" i="15"/>
  <c r="F497" i="15" s="1"/>
  <c r="AR498" i="15"/>
  <c r="F498" i="15" s="1"/>
  <c r="F343" i="15"/>
  <c r="F392" i="15"/>
  <c r="F393" i="15"/>
  <c r="F394" i="15"/>
  <c r="F395" i="15"/>
  <c r="F396" i="15"/>
  <c r="F397" i="15"/>
  <c r="F398"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M450" i="15"/>
  <c r="AB450" i="15" s="1"/>
  <c r="N450" i="15"/>
  <c r="AC450" i="15" s="1"/>
  <c r="M451" i="15"/>
  <c r="AB451" i="15" s="1"/>
  <c r="N451" i="15"/>
  <c r="AC451" i="15" s="1"/>
  <c r="M452" i="15"/>
  <c r="AB452" i="15" s="1"/>
  <c r="N452" i="15"/>
  <c r="M453" i="15"/>
  <c r="AB453" i="15" s="1"/>
  <c r="N453" i="15"/>
  <c r="M454" i="15"/>
  <c r="AB454" i="15" s="1"/>
  <c r="N454" i="15"/>
  <c r="M455" i="15"/>
  <c r="AB455" i="15" s="1"/>
  <c r="N455" i="15"/>
  <c r="AC455" i="15" s="1"/>
  <c r="M456" i="15"/>
  <c r="AB456" i="15" s="1"/>
  <c r="N456" i="15"/>
  <c r="AC456" i="15" s="1"/>
  <c r="M457" i="15"/>
  <c r="AB457" i="15" s="1"/>
  <c r="N457" i="15"/>
  <c r="AC457" i="15" s="1"/>
  <c r="M458" i="15"/>
  <c r="AB458" i="15" s="1"/>
  <c r="N458" i="15"/>
  <c r="M459" i="15"/>
  <c r="AB459" i="15" s="1"/>
  <c r="N459" i="15"/>
  <c r="M460" i="15"/>
  <c r="AB460" i="15" s="1"/>
  <c r="N460" i="15"/>
  <c r="AC460" i="15" s="1"/>
  <c r="M461" i="15"/>
  <c r="AB461" i="15" s="1"/>
  <c r="N461" i="15"/>
  <c r="M462" i="15"/>
  <c r="AB462" i="15" s="1"/>
  <c r="N462" i="15"/>
  <c r="M463" i="15"/>
  <c r="AB463" i="15" s="1"/>
  <c r="N463" i="15"/>
  <c r="M464" i="15"/>
  <c r="AB464" i="15" s="1"/>
  <c r="N464" i="15"/>
  <c r="M465" i="15"/>
  <c r="AB465" i="15" s="1"/>
  <c r="N465" i="15"/>
  <c r="AC465" i="15" s="1"/>
  <c r="M466" i="15"/>
  <c r="AB466" i="15" s="1"/>
  <c r="N466" i="15"/>
  <c r="AC466" i="15" s="1"/>
  <c r="M467" i="15"/>
  <c r="AB467" i="15" s="1"/>
  <c r="N467" i="15"/>
  <c r="AC467" i="15" s="1"/>
  <c r="M468" i="15"/>
  <c r="AB468" i="15" s="1"/>
  <c r="N468" i="15"/>
  <c r="AC468" i="15" s="1"/>
  <c r="M469" i="15"/>
  <c r="AB469" i="15" s="1"/>
  <c r="N469" i="15"/>
  <c r="M470" i="15"/>
  <c r="AB470" i="15" s="1"/>
  <c r="N470" i="15"/>
  <c r="M471" i="15"/>
  <c r="AB471" i="15" s="1"/>
  <c r="N471" i="15"/>
  <c r="AC471" i="15" s="1"/>
  <c r="M472" i="15"/>
  <c r="AB472" i="15" s="1"/>
  <c r="N472" i="15"/>
  <c r="AC472" i="15" s="1"/>
  <c r="M473" i="15"/>
  <c r="AB473" i="15" s="1"/>
  <c r="N473" i="15"/>
  <c r="AC473" i="15" s="1"/>
  <c r="M474" i="15"/>
  <c r="AB474" i="15" s="1"/>
  <c r="N474" i="15"/>
  <c r="AC474" i="15" s="1"/>
  <c r="M475" i="15"/>
  <c r="AB475" i="15" s="1"/>
  <c r="N475" i="15"/>
  <c r="AC475" i="15" s="1"/>
  <c r="M476" i="15"/>
  <c r="AB476" i="15" s="1"/>
  <c r="N476" i="15"/>
  <c r="M477" i="15"/>
  <c r="AB477" i="15" s="1"/>
  <c r="N477" i="15"/>
  <c r="M478" i="15"/>
  <c r="AB478" i="15" s="1"/>
  <c r="N478" i="15"/>
  <c r="M479" i="15"/>
  <c r="AB479" i="15" s="1"/>
  <c r="N479" i="15"/>
  <c r="AC479" i="15" s="1"/>
  <c r="M480" i="15"/>
  <c r="AB480" i="15" s="1"/>
  <c r="N480" i="15"/>
  <c r="AC480" i="15" s="1"/>
  <c r="M481" i="15"/>
  <c r="AB481" i="15" s="1"/>
  <c r="N481" i="15"/>
  <c r="AC481" i="15" s="1"/>
  <c r="M482" i="15"/>
  <c r="AB482" i="15" s="1"/>
  <c r="N482" i="15"/>
  <c r="M483" i="15"/>
  <c r="AB483" i="15" s="1"/>
  <c r="N483" i="15"/>
  <c r="M484" i="15"/>
  <c r="AB484" i="15" s="1"/>
  <c r="N484" i="15"/>
  <c r="AC484" i="15" s="1"/>
  <c r="M485" i="15"/>
  <c r="AB485" i="15" s="1"/>
  <c r="N485" i="15"/>
  <c r="M486" i="15"/>
  <c r="AB486" i="15" s="1"/>
  <c r="N486" i="15"/>
  <c r="M487" i="15"/>
  <c r="AB487" i="15" s="1"/>
  <c r="N487" i="15"/>
  <c r="M488" i="15"/>
  <c r="AB488" i="15" s="1"/>
  <c r="N488" i="15"/>
  <c r="M489" i="15"/>
  <c r="AB489" i="15" s="1"/>
  <c r="N489" i="15"/>
  <c r="AC489" i="15" s="1"/>
  <c r="M490" i="15"/>
  <c r="AB490" i="15" s="1"/>
  <c r="N490" i="15"/>
  <c r="AC490" i="15" s="1"/>
  <c r="M491" i="15"/>
  <c r="AB491" i="15" s="1"/>
  <c r="N491" i="15"/>
  <c r="AC491" i="15" s="1"/>
  <c r="M492" i="15"/>
  <c r="AB492" i="15" s="1"/>
  <c r="N492" i="15"/>
  <c r="AC492" i="15" s="1"/>
  <c r="M493" i="15"/>
  <c r="AB493" i="15" s="1"/>
  <c r="N493" i="15"/>
  <c r="AC493" i="15" s="1"/>
  <c r="M494" i="15"/>
  <c r="AB494" i="15" s="1"/>
  <c r="N494" i="15"/>
  <c r="M495" i="15"/>
  <c r="AB495" i="15" s="1"/>
  <c r="N495" i="15"/>
  <c r="AC495" i="15" s="1"/>
  <c r="M496" i="15"/>
  <c r="AB496" i="15" s="1"/>
  <c r="N496" i="15"/>
  <c r="AC496" i="15" s="1"/>
  <c r="M497" i="15"/>
  <c r="AB497" i="15" s="1"/>
  <c r="N497" i="15"/>
  <c r="AC497" i="15" s="1"/>
  <c r="M498" i="15"/>
  <c r="AB498" i="15" s="1"/>
  <c r="N498" i="15"/>
  <c r="AC498" i="15" s="1"/>
  <c r="H450" i="15"/>
  <c r="AG450" i="15" s="1"/>
  <c r="H451" i="15"/>
  <c r="AG451" i="15" s="1"/>
  <c r="H452" i="15"/>
  <c r="AG452" i="15" s="1"/>
  <c r="H453" i="15"/>
  <c r="AG453" i="15" s="1"/>
  <c r="H454" i="15"/>
  <c r="AA454" i="15" s="1"/>
  <c r="H455" i="15"/>
  <c r="AG455" i="15" s="1"/>
  <c r="H456" i="15"/>
  <c r="AG456" i="15" s="1"/>
  <c r="H457" i="15"/>
  <c r="AG457" i="15" s="1"/>
  <c r="H458" i="15"/>
  <c r="S458" i="15" s="1"/>
  <c r="H459" i="15"/>
  <c r="W459" i="15" s="1"/>
  <c r="H460" i="15"/>
  <c r="S460" i="15" s="1"/>
  <c r="H461" i="15"/>
  <c r="W461" i="15" s="1"/>
  <c r="H462" i="15"/>
  <c r="AG462" i="15" s="1"/>
  <c r="H463" i="15"/>
  <c r="AG463" i="15" s="1"/>
  <c r="H464" i="15"/>
  <c r="AG464" i="15" s="1"/>
  <c r="H465" i="15"/>
  <c r="AG465" i="15" s="1"/>
  <c r="H466" i="15"/>
  <c r="AA466" i="15" s="1"/>
  <c r="H467" i="15"/>
  <c r="AG467" i="15" s="1"/>
  <c r="H468" i="15"/>
  <c r="AG468" i="15" s="1"/>
  <c r="H469" i="15"/>
  <c r="AG469" i="15" s="1"/>
  <c r="H470" i="15"/>
  <c r="S470" i="15" s="1"/>
  <c r="H471" i="15"/>
  <c r="W471" i="15" s="1"/>
  <c r="H472" i="15"/>
  <c r="S472" i="15" s="1"/>
  <c r="H473" i="15"/>
  <c r="W473" i="15" s="1"/>
  <c r="H474" i="15"/>
  <c r="AG474" i="15" s="1"/>
  <c r="H475" i="15"/>
  <c r="AG475" i="15" s="1"/>
  <c r="H476" i="15"/>
  <c r="AG476" i="15" s="1"/>
  <c r="H477" i="15"/>
  <c r="AG477" i="15" s="1"/>
  <c r="H478" i="15"/>
  <c r="AA478" i="15" s="1"/>
  <c r="H479" i="15"/>
  <c r="AG479" i="15" s="1"/>
  <c r="H480" i="15"/>
  <c r="AG480" i="15" s="1"/>
  <c r="H481" i="15"/>
  <c r="AG481" i="15" s="1"/>
  <c r="H482" i="15"/>
  <c r="S482" i="15" s="1"/>
  <c r="H483" i="15"/>
  <c r="W483" i="15" s="1"/>
  <c r="H484" i="15"/>
  <c r="S484" i="15" s="1"/>
  <c r="H485" i="15"/>
  <c r="W485" i="15" s="1"/>
  <c r="H486" i="15"/>
  <c r="AG486" i="15" s="1"/>
  <c r="H487" i="15"/>
  <c r="AG487" i="15" s="1"/>
  <c r="H488" i="15"/>
  <c r="AG488" i="15" s="1"/>
  <c r="H489" i="15"/>
  <c r="AG489" i="15" s="1"/>
  <c r="H490" i="15"/>
  <c r="AA490" i="15" s="1"/>
  <c r="H491" i="15"/>
  <c r="AG491" i="15" s="1"/>
  <c r="H492" i="15"/>
  <c r="AG492" i="15" s="1"/>
  <c r="H493" i="15"/>
  <c r="AG493" i="15" s="1"/>
  <c r="H494" i="15"/>
  <c r="AA494" i="15" s="1"/>
  <c r="H495" i="15"/>
  <c r="W495" i="15" s="1"/>
  <c r="H496" i="15"/>
  <c r="AA496" i="15" s="1"/>
  <c r="H497" i="15"/>
  <c r="W497" i="15" s="1"/>
  <c r="H498" i="15"/>
  <c r="AG498" i="15" s="1"/>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F42" i="2"/>
  <c r="F53" i="2"/>
  <c r="C20" i="19"/>
  <c r="C19" i="19"/>
  <c r="V440" i="15" l="1"/>
  <c r="W440" i="15" s="1"/>
  <c r="V438" i="15"/>
  <c r="W438" i="15" s="1"/>
  <c r="V436" i="15"/>
  <c r="V434" i="15"/>
  <c r="AK434" i="15" s="1"/>
  <c r="AL434" i="15" s="1"/>
  <c r="V432" i="15"/>
  <c r="W432" i="15" s="1"/>
  <c r="V430" i="15"/>
  <c r="V428" i="15"/>
  <c r="AK428" i="15" s="1"/>
  <c r="AL428" i="15" s="1"/>
  <c r="V426" i="15"/>
  <c r="W426" i="15" s="1"/>
  <c r="V424" i="15"/>
  <c r="AK424" i="15" s="1"/>
  <c r="AL424" i="15" s="1"/>
  <c r="V422" i="15"/>
  <c r="AK422" i="15" s="1"/>
  <c r="AL422" i="15" s="1"/>
  <c r="V420" i="15"/>
  <c r="AK420" i="15" s="1"/>
  <c r="AL420" i="15" s="1"/>
  <c r="V418" i="15"/>
  <c r="W418" i="15" s="1"/>
  <c r="V416" i="15"/>
  <c r="AK416" i="15" s="1"/>
  <c r="AL416" i="15" s="1"/>
  <c r="V414" i="15"/>
  <c r="W414" i="15" s="1"/>
  <c r="V412" i="15"/>
  <c r="W412" i="15" s="1"/>
  <c r="V410" i="15"/>
  <c r="AK410" i="15" s="1"/>
  <c r="AL410" i="15" s="1"/>
  <c r="V408" i="15"/>
  <c r="AK408" i="15" s="1"/>
  <c r="AL408" i="15" s="1"/>
  <c r="V406" i="15"/>
  <c r="V404" i="15"/>
  <c r="AK404" i="15" s="1"/>
  <c r="AL404" i="15" s="1"/>
  <c r="V402" i="15"/>
  <c r="W402" i="15" s="1"/>
  <c r="V400" i="15"/>
  <c r="AK400" i="15" s="1"/>
  <c r="AL400" i="15" s="1"/>
  <c r="V397" i="15"/>
  <c r="AK397" i="15" s="1"/>
  <c r="AL397" i="15" s="1"/>
  <c r="V395" i="15"/>
  <c r="W395" i="15" s="1"/>
  <c r="V343" i="15"/>
  <c r="W343" i="15" s="1"/>
  <c r="V396" i="15"/>
  <c r="W396" i="15" s="1"/>
  <c r="V398" i="15"/>
  <c r="V405" i="15"/>
  <c r="W405" i="15" s="1"/>
  <c r="V401" i="15"/>
  <c r="AK401" i="15" s="1"/>
  <c r="AL401" i="15" s="1"/>
  <c r="V407" i="15"/>
  <c r="W407" i="15" s="1"/>
  <c r="V403" i="15"/>
  <c r="W403" i="15" s="1"/>
  <c r="V394" i="15"/>
  <c r="W394" i="15" s="1"/>
  <c r="V393" i="15"/>
  <c r="AK393" i="15" s="1"/>
  <c r="AL393" i="15" s="1"/>
  <c r="V439" i="15"/>
  <c r="W439" i="15" s="1"/>
  <c r="V437" i="15"/>
  <c r="AK437" i="15" s="1"/>
  <c r="AL437" i="15" s="1"/>
  <c r="V435" i="15"/>
  <c r="AK435" i="15" s="1"/>
  <c r="AL435" i="15" s="1"/>
  <c r="V433" i="15"/>
  <c r="AK433" i="15" s="1"/>
  <c r="AL433" i="15" s="1"/>
  <c r="V431" i="15"/>
  <c r="AK431" i="15" s="1"/>
  <c r="AL431" i="15" s="1"/>
  <c r="V429" i="15"/>
  <c r="W429" i="15" s="1"/>
  <c r="V427" i="15"/>
  <c r="AK427" i="15" s="1"/>
  <c r="AL427" i="15" s="1"/>
  <c r="V425" i="15"/>
  <c r="AK425" i="15" s="1"/>
  <c r="AL425" i="15" s="1"/>
  <c r="V423" i="15"/>
  <c r="AK423" i="15" s="1"/>
  <c r="AL423" i="15" s="1"/>
  <c r="V421" i="15"/>
  <c r="AK421" i="15" s="1"/>
  <c r="AL421" i="15" s="1"/>
  <c r="V419" i="15"/>
  <c r="W419" i="15" s="1"/>
  <c r="V417" i="15"/>
  <c r="W417" i="15" s="1"/>
  <c r="V415" i="15"/>
  <c r="W415" i="15" s="1"/>
  <c r="V413" i="15"/>
  <c r="AK413" i="15" s="1"/>
  <c r="AL413" i="15" s="1"/>
  <c r="V411" i="15"/>
  <c r="AK411" i="15" s="1"/>
  <c r="AL411" i="15" s="1"/>
  <c r="V409" i="15"/>
  <c r="AK409" i="15" s="1"/>
  <c r="AL409" i="15" s="1"/>
  <c r="AK436" i="15"/>
  <c r="AL436" i="15" s="1"/>
  <c r="W436" i="15"/>
  <c r="W427" i="15"/>
  <c r="AK419" i="15"/>
  <c r="AL419" i="15" s="1"/>
  <c r="AK407" i="15"/>
  <c r="AL407" i="15" s="1"/>
  <c r="AK405" i="15"/>
  <c r="AL405" i="15" s="1"/>
  <c r="AK398" i="15"/>
  <c r="AL398" i="15" s="1"/>
  <c r="W398" i="15"/>
  <c r="AK396" i="15"/>
  <c r="AL396" i="15" s="1"/>
  <c r="AK394" i="15"/>
  <c r="AL394" i="15" s="1"/>
  <c r="V392" i="15"/>
  <c r="W430" i="15"/>
  <c r="AK430" i="15"/>
  <c r="AL430" i="15" s="1"/>
  <c r="W428" i="15"/>
  <c r="W420" i="15"/>
  <c r="W416" i="15"/>
  <c r="AK412" i="15"/>
  <c r="AL412" i="15" s="1"/>
  <c r="W406" i="15"/>
  <c r="AK406" i="15"/>
  <c r="AL406" i="15" s="1"/>
  <c r="W404" i="15"/>
  <c r="W400" i="15"/>
  <c r="W434" i="15"/>
  <c r="AK440" i="15"/>
  <c r="AL440" i="15" s="1"/>
  <c r="W484" i="15"/>
  <c r="S496" i="15"/>
  <c r="AD472" i="15"/>
  <c r="AD495" i="15"/>
  <c r="AD493" i="15"/>
  <c r="AD496" i="15"/>
  <c r="AD479" i="15"/>
  <c r="AD473" i="15"/>
  <c r="O467" i="15"/>
  <c r="AD456" i="15"/>
  <c r="AD450" i="15"/>
  <c r="W494" i="15"/>
  <c r="AA470" i="15"/>
  <c r="AG473" i="15"/>
  <c r="AD490" i="15"/>
  <c r="AD484" i="15"/>
  <c r="AD467" i="15"/>
  <c r="W487" i="15"/>
  <c r="AA467" i="15"/>
  <c r="AG461" i="15"/>
  <c r="AD489" i="15"/>
  <c r="O483" i="15"/>
  <c r="AD466" i="15"/>
  <c r="AD460" i="15"/>
  <c r="S494" i="15"/>
  <c r="W482" i="15"/>
  <c r="AA491" i="15"/>
  <c r="AA463" i="15"/>
  <c r="O477" i="15"/>
  <c r="AD471" i="15"/>
  <c r="S487" i="15"/>
  <c r="W475" i="15"/>
  <c r="O488" i="15"/>
  <c r="O482" i="15"/>
  <c r="AD465" i="15"/>
  <c r="O459" i="15"/>
  <c r="S481" i="15"/>
  <c r="W472" i="15"/>
  <c r="AA487" i="15"/>
  <c r="AA458" i="15"/>
  <c r="AD455" i="15"/>
  <c r="O476" i="15"/>
  <c r="O453" i="15"/>
  <c r="S474" i="15"/>
  <c r="W470" i="15"/>
  <c r="O487" i="15"/>
  <c r="O481" i="15"/>
  <c r="O464" i="15"/>
  <c r="O458" i="15"/>
  <c r="S469" i="15"/>
  <c r="W463" i="15"/>
  <c r="AA455" i="15"/>
  <c r="AD498" i="15"/>
  <c r="AD492" i="15"/>
  <c r="AD481" i="15"/>
  <c r="AD475" i="15"/>
  <c r="O452" i="15"/>
  <c r="S462" i="15"/>
  <c r="W460" i="15"/>
  <c r="AA479" i="15"/>
  <c r="O486" i="15"/>
  <c r="O463" i="15"/>
  <c r="O457" i="15"/>
  <c r="S457" i="15"/>
  <c r="W458" i="15"/>
  <c r="AA451" i="15"/>
  <c r="O491" i="15"/>
  <c r="AD480" i="15"/>
  <c r="AD474" i="15"/>
  <c r="AD468" i="15"/>
  <c r="AD457" i="15"/>
  <c r="AD451" i="15"/>
  <c r="S450" i="15"/>
  <c r="W451" i="15"/>
  <c r="AA475" i="15"/>
  <c r="AG497" i="15"/>
  <c r="AD491" i="15"/>
  <c r="O462" i="15"/>
  <c r="W496" i="15"/>
  <c r="AD497" i="15"/>
  <c r="AG485" i="15"/>
  <c r="O495" i="15"/>
  <c r="O490" i="15"/>
  <c r="O471" i="15"/>
  <c r="O466" i="15"/>
  <c r="S493" i="15"/>
  <c r="S480" i="15"/>
  <c r="S468" i="15"/>
  <c r="S456" i="15"/>
  <c r="W493" i="15"/>
  <c r="W481" i="15"/>
  <c r="W469" i="15"/>
  <c r="W457" i="15"/>
  <c r="AA489" i="15"/>
  <c r="AA485" i="15"/>
  <c r="AA481" i="15"/>
  <c r="AA477" i="15"/>
  <c r="AA473" i="15"/>
  <c r="AA469" i="15"/>
  <c r="AA465" i="15"/>
  <c r="AA461" i="15"/>
  <c r="AA457" i="15"/>
  <c r="AA453" i="15"/>
  <c r="AG496" i="15"/>
  <c r="AG484" i="15"/>
  <c r="AG472" i="15"/>
  <c r="AG460" i="15"/>
  <c r="O485" i="15"/>
  <c r="O475" i="15"/>
  <c r="O461" i="15"/>
  <c r="O451" i="15"/>
  <c r="S492" i="15"/>
  <c r="S479" i="15"/>
  <c r="S467" i="15"/>
  <c r="S455" i="15"/>
  <c r="W492" i="15"/>
  <c r="W480" i="15"/>
  <c r="W468" i="15"/>
  <c r="W456" i="15"/>
  <c r="AA497" i="15"/>
  <c r="AA493" i="15"/>
  <c r="AC488" i="15"/>
  <c r="AD488" i="15" s="1"/>
  <c r="AC476" i="15"/>
  <c r="AD476" i="15" s="1"/>
  <c r="AC464" i="15"/>
  <c r="AD464" i="15" s="1"/>
  <c r="AC452" i="15"/>
  <c r="AD452" i="15" s="1"/>
  <c r="AG495" i="15"/>
  <c r="AG483" i="15"/>
  <c r="AG471" i="15"/>
  <c r="AG459" i="15"/>
  <c r="O480" i="15"/>
  <c r="O456" i="15"/>
  <c r="S491" i="15"/>
  <c r="S478" i="15"/>
  <c r="S466" i="15"/>
  <c r="S454" i="15"/>
  <c r="W491" i="15"/>
  <c r="W479" i="15"/>
  <c r="W467" i="15"/>
  <c r="W455" i="15"/>
  <c r="AG494" i="15"/>
  <c r="AG482" i="15"/>
  <c r="AG470" i="15"/>
  <c r="AG458" i="15"/>
  <c r="O494" i="15"/>
  <c r="O489" i="15"/>
  <c r="O484" i="15"/>
  <c r="O470" i="15"/>
  <c r="O465" i="15"/>
  <c r="O460" i="15"/>
  <c r="S490" i="15"/>
  <c r="S477" i="15"/>
  <c r="S465" i="15"/>
  <c r="S453" i="15"/>
  <c r="W490" i="15"/>
  <c r="W478" i="15"/>
  <c r="W466" i="15"/>
  <c r="W454" i="15"/>
  <c r="AA492" i="15"/>
  <c r="AA488" i="15"/>
  <c r="AA484" i="15"/>
  <c r="AA480" i="15"/>
  <c r="AA476" i="15"/>
  <c r="AA472" i="15"/>
  <c r="AA468" i="15"/>
  <c r="AA464" i="15"/>
  <c r="AA460" i="15"/>
  <c r="AA456" i="15"/>
  <c r="AA452" i="15"/>
  <c r="O498" i="15"/>
  <c r="O479" i="15"/>
  <c r="O474" i="15"/>
  <c r="O455" i="15"/>
  <c r="O450" i="15"/>
  <c r="S489" i="15"/>
  <c r="S476" i="15"/>
  <c r="S464" i="15"/>
  <c r="S452" i="15"/>
  <c r="W489" i="15"/>
  <c r="W477" i="15"/>
  <c r="W465" i="15"/>
  <c r="W453" i="15"/>
  <c r="AC487" i="15"/>
  <c r="AD487" i="15" s="1"/>
  <c r="AC483" i="15"/>
  <c r="AD483" i="15" s="1"/>
  <c r="AC463" i="15"/>
  <c r="AD463" i="15" s="1"/>
  <c r="AC459" i="15"/>
  <c r="AD459" i="15" s="1"/>
  <c r="O493" i="15"/>
  <c r="O469" i="15"/>
  <c r="S488" i="15"/>
  <c r="S475" i="15"/>
  <c r="S463" i="15"/>
  <c r="S451" i="15"/>
  <c r="W488" i="15"/>
  <c r="W476" i="15"/>
  <c r="W464" i="15"/>
  <c r="W452" i="15"/>
  <c r="AA483" i="15"/>
  <c r="AA471" i="15"/>
  <c r="AA459" i="15"/>
  <c r="AG490" i="15"/>
  <c r="AG478" i="15"/>
  <c r="AG466" i="15"/>
  <c r="AG454" i="15"/>
  <c r="O497" i="15"/>
  <c r="O492" i="15"/>
  <c r="O478" i="15"/>
  <c r="O473" i="15"/>
  <c r="O468" i="15"/>
  <c r="O454" i="15"/>
  <c r="S498" i="15"/>
  <c r="S486" i="15"/>
  <c r="S473" i="15"/>
  <c r="S461" i="15"/>
  <c r="W498" i="15"/>
  <c r="W486" i="15"/>
  <c r="W474" i="15"/>
  <c r="W462" i="15"/>
  <c r="W450" i="15"/>
  <c r="AA495" i="15"/>
  <c r="AC486" i="15"/>
  <c r="AD486" i="15" s="1"/>
  <c r="AC482" i="15"/>
  <c r="AD482" i="15" s="1"/>
  <c r="AC478" i="15"/>
  <c r="AD478" i="15" s="1"/>
  <c r="AC470" i="15"/>
  <c r="AD470" i="15" s="1"/>
  <c r="AC462" i="15"/>
  <c r="AD462" i="15" s="1"/>
  <c r="AC458" i="15"/>
  <c r="AD458" i="15" s="1"/>
  <c r="AC454" i="15"/>
  <c r="AD454" i="15" s="1"/>
  <c r="S497" i="15"/>
  <c r="S485" i="15"/>
  <c r="AC494" i="15"/>
  <c r="AD494" i="15" s="1"/>
  <c r="S483" i="15"/>
  <c r="S471" i="15"/>
  <c r="S459" i="15"/>
  <c r="AA486" i="15"/>
  <c r="AA482" i="15"/>
  <c r="AA474" i="15"/>
  <c r="AA462" i="15"/>
  <c r="AA450" i="15"/>
  <c r="O496" i="15"/>
  <c r="O472" i="15"/>
  <c r="S495" i="15"/>
  <c r="AA498" i="15"/>
  <c r="AC485" i="15"/>
  <c r="AD485" i="15" s="1"/>
  <c r="AC477" i="15"/>
  <c r="AD477" i="15" s="1"/>
  <c r="AC469" i="15"/>
  <c r="AD469" i="15" s="1"/>
  <c r="AC461" i="15"/>
  <c r="AD461" i="15" s="1"/>
  <c r="AC453" i="15"/>
  <c r="AD453" i="15" s="1"/>
  <c r="AR449" i="15"/>
  <c r="F449" i="15" s="1"/>
  <c r="AR51" i="15"/>
  <c r="F51" i="15" s="1"/>
  <c r="E16" i="25"/>
  <c r="I26" i="26"/>
  <c r="W424" i="15" l="1"/>
  <c r="AK438" i="15"/>
  <c r="AL438" i="15" s="1"/>
  <c r="AK415" i="15"/>
  <c r="AL415" i="15" s="1"/>
  <c r="AK439" i="15"/>
  <c r="AL439" i="15" s="1"/>
  <c r="AK414" i="15"/>
  <c r="AL414" i="15" s="1"/>
  <c r="AK429" i="15"/>
  <c r="AL429" i="15" s="1"/>
  <c r="W431" i="15"/>
  <c r="W408" i="15"/>
  <c r="AK432" i="15"/>
  <c r="AL432" i="15" s="1"/>
  <c r="W410" i="15"/>
  <c r="AK395" i="15"/>
  <c r="AL395" i="15" s="1"/>
  <c r="W401" i="15"/>
  <c r="W435" i="15"/>
  <c r="AK403" i="15"/>
  <c r="AL403" i="15" s="1"/>
  <c r="AK418" i="15"/>
  <c r="AL418" i="15" s="1"/>
  <c r="AK343" i="15"/>
  <c r="AL343" i="15" s="1"/>
  <c r="W393" i="15"/>
  <c r="W413" i="15"/>
  <c r="W397" i="15"/>
  <c r="W422" i="15"/>
  <c r="W437" i="15"/>
  <c r="AK402" i="15"/>
  <c r="AL402" i="15" s="1"/>
  <c r="AK426" i="15"/>
  <c r="AL426" i="15" s="1"/>
  <c r="W409" i="15"/>
  <c r="W433" i="15"/>
  <c r="W411" i="15"/>
  <c r="AK417" i="15"/>
  <c r="AL417" i="15" s="1"/>
  <c r="W421" i="15"/>
  <c r="W423" i="15"/>
  <c r="W425" i="15"/>
  <c r="W392" i="15"/>
  <c r="AK392" i="15"/>
  <c r="AL392" i="15" s="1"/>
  <c r="K17" i="26"/>
  <c r="L17" i="26" s="1"/>
  <c r="J558" i="15"/>
  <c r="L77" i="26"/>
  <c r="K77" i="26"/>
  <c r="L76" i="26"/>
  <c r="K76" i="26"/>
  <c r="L75" i="26"/>
  <c r="K75" i="26"/>
  <c r="L74" i="26"/>
  <c r="K74" i="26"/>
  <c r="L73" i="26"/>
  <c r="K73" i="26"/>
  <c r="L72" i="26"/>
  <c r="K72" i="26"/>
  <c r="L31" i="26"/>
  <c r="K31" i="26"/>
  <c r="L30" i="26"/>
  <c r="K30" i="26"/>
  <c r="L29" i="26"/>
  <c r="K29" i="26"/>
  <c r="L28" i="26"/>
  <c r="K28" i="26"/>
  <c r="L27" i="26"/>
  <c r="K27" i="26"/>
  <c r="L26" i="26"/>
  <c r="K26" i="26"/>
  <c r="L25" i="26"/>
  <c r="K25" i="26"/>
  <c r="L24" i="26"/>
  <c r="K24" i="26"/>
  <c r="L23" i="26"/>
  <c r="K23" i="26"/>
  <c r="L22" i="26"/>
  <c r="K22" i="26"/>
  <c r="L21" i="26"/>
  <c r="K21" i="26"/>
  <c r="L20" i="26"/>
  <c r="K20" i="26"/>
  <c r="L19" i="26"/>
  <c r="K19" i="26"/>
  <c r="L18" i="26"/>
  <c r="K18" i="26"/>
  <c r="K16" i="26"/>
  <c r="L16" i="26" s="1"/>
  <c r="N449" i="15"/>
  <c r="M449" i="15"/>
  <c r="C16" i="19"/>
  <c r="E443" i="15" l="1"/>
  <c r="G25" i="15"/>
  <c r="E523" i="15"/>
  <c r="D523" i="15"/>
  <c r="AG524" i="15"/>
  <c r="AF524" i="15"/>
  <c r="AE524" i="15"/>
  <c r="AD524" i="15"/>
  <c r="AC524" i="15"/>
  <c r="AB524" i="15"/>
  <c r="AA524" i="15"/>
  <c r="Z524" i="15"/>
  <c r="Y524" i="15"/>
  <c r="X524" i="15"/>
  <c r="W524" i="15"/>
  <c r="V524" i="15"/>
  <c r="U524" i="15"/>
  <c r="T524" i="15"/>
  <c r="S524" i="15"/>
  <c r="R524" i="15"/>
  <c r="Q524" i="15"/>
  <c r="P524" i="15"/>
  <c r="N524" i="15"/>
  <c r="M524" i="15"/>
  <c r="L524" i="15"/>
  <c r="K524" i="15"/>
  <c r="J524" i="15"/>
  <c r="E524" i="15"/>
  <c r="D524" i="15"/>
  <c r="E559" i="15" l="1"/>
  <c r="E40" i="19" s="1"/>
  <c r="D559" i="15"/>
  <c r="D40" i="19" s="1"/>
  <c r="I43" i="15"/>
  <c r="I25" i="15"/>
  <c r="H449" i="15" s="1"/>
  <c r="H25" i="15"/>
  <c r="H51" i="15" s="1"/>
  <c r="J535" i="15" l="1"/>
  <c r="K535" i="15"/>
  <c r="L535" i="15"/>
  <c r="M535" i="15"/>
  <c r="N535" i="15"/>
  <c r="O535" i="15"/>
  <c r="P535" i="15"/>
  <c r="Q535" i="15"/>
  <c r="R535" i="15"/>
  <c r="S535" i="15"/>
  <c r="T535" i="15"/>
  <c r="U535" i="15"/>
  <c r="V535" i="15"/>
  <c r="W535" i="15"/>
  <c r="X535" i="15"/>
  <c r="Y535" i="15"/>
  <c r="Z535" i="15"/>
  <c r="AA535" i="15"/>
  <c r="AB535" i="15"/>
  <c r="AC535" i="15"/>
  <c r="AD535" i="15"/>
  <c r="AE535" i="15"/>
  <c r="AF535" i="15"/>
  <c r="AG535" i="15"/>
  <c r="D536" i="15"/>
  <c r="E536" i="15"/>
  <c r="G536" i="15"/>
  <c r="H536" i="15"/>
  <c r="I536" i="15"/>
  <c r="J536" i="15"/>
  <c r="K536" i="15"/>
  <c r="L536" i="15"/>
  <c r="M536" i="15"/>
  <c r="N536" i="15"/>
  <c r="O536" i="15"/>
  <c r="P536" i="15"/>
  <c r="Q536" i="15"/>
  <c r="R536" i="15"/>
  <c r="S536" i="15"/>
  <c r="T536" i="15"/>
  <c r="U536" i="15"/>
  <c r="V536" i="15"/>
  <c r="W536" i="15"/>
  <c r="X536" i="15"/>
  <c r="Y536" i="15"/>
  <c r="Z536" i="15"/>
  <c r="AA536" i="15"/>
  <c r="AB536" i="15"/>
  <c r="AC536" i="15"/>
  <c r="AD536" i="15"/>
  <c r="AE536" i="15"/>
  <c r="AF536" i="15"/>
  <c r="AG536" i="15"/>
  <c r="D537" i="15"/>
  <c r="E537" i="15"/>
  <c r="F537" i="15"/>
  <c r="G537" i="15"/>
  <c r="H537" i="15"/>
  <c r="I537" i="15"/>
  <c r="J537" i="15"/>
  <c r="K537" i="15"/>
  <c r="L537" i="15"/>
  <c r="M537" i="15"/>
  <c r="N537" i="15"/>
  <c r="O537" i="15"/>
  <c r="P537" i="15"/>
  <c r="Q537" i="15"/>
  <c r="R537" i="15"/>
  <c r="S537" i="15"/>
  <c r="T537" i="15"/>
  <c r="U537" i="15"/>
  <c r="V537" i="15"/>
  <c r="W537" i="15"/>
  <c r="X537" i="15"/>
  <c r="Y537" i="15"/>
  <c r="Z537" i="15"/>
  <c r="AA537" i="15"/>
  <c r="AB537" i="15"/>
  <c r="AC537" i="15"/>
  <c r="AD537" i="15"/>
  <c r="AE537" i="15"/>
  <c r="AF537" i="15"/>
  <c r="AG537" i="15"/>
  <c r="D538" i="15"/>
  <c r="E538" i="15"/>
  <c r="F538" i="15"/>
  <c r="G538" i="15"/>
  <c r="H538" i="15"/>
  <c r="I538" i="15"/>
  <c r="J538" i="15"/>
  <c r="K538" i="15"/>
  <c r="L538" i="15"/>
  <c r="M538" i="15"/>
  <c r="N538" i="15"/>
  <c r="O538" i="15"/>
  <c r="P538" i="15"/>
  <c r="Q538" i="15"/>
  <c r="R538" i="15"/>
  <c r="S538" i="15"/>
  <c r="T538" i="15"/>
  <c r="U538" i="15"/>
  <c r="V538" i="15"/>
  <c r="W538" i="15"/>
  <c r="X538" i="15"/>
  <c r="Y538" i="15"/>
  <c r="Z538" i="15"/>
  <c r="AA538" i="15"/>
  <c r="AB538" i="15"/>
  <c r="AC538" i="15"/>
  <c r="AD538" i="15"/>
  <c r="AE538" i="15"/>
  <c r="AF538" i="15"/>
  <c r="AG538" i="15"/>
  <c r="D539" i="15"/>
  <c r="E539" i="15"/>
  <c r="F539" i="15"/>
  <c r="G539" i="15"/>
  <c r="H539" i="15"/>
  <c r="I539" i="15"/>
  <c r="J539" i="15"/>
  <c r="K539" i="15"/>
  <c r="L539" i="15"/>
  <c r="M539" i="15"/>
  <c r="N539" i="15"/>
  <c r="O539" i="15"/>
  <c r="P539" i="15"/>
  <c r="Q539" i="15"/>
  <c r="R539" i="15"/>
  <c r="S539" i="15"/>
  <c r="T539" i="15"/>
  <c r="U539" i="15"/>
  <c r="V539" i="15"/>
  <c r="W539" i="15"/>
  <c r="X539" i="15"/>
  <c r="Y539" i="15"/>
  <c r="Z539" i="15"/>
  <c r="AA539" i="15"/>
  <c r="AB539" i="15"/>
  <c r="AC539" i="15"/>
  <c r="AD539" i="15"/>
  <c r="AE539" i="15"/>
  <c r="AF539" i="15"/>
  <c r="AG539" i="15"/>
  <c r="D540" i="15"/>
  <c r="E540" i="15"/>
  <c r="F540" i="15"/>
  <c r="G540" i="15"/>
  <c r="H540" i="15"/>
  <c r="I540" i="15"/>
  <c r="J540" i="15"/>
  <c r="K540" i="15"/>
  <c r="L540" i="15"/>
  <c r="M540" i="15"/>
  <c r="N540" i="15"/>
  <c r="O540" i="15"/>
  <c r="P540" i="15"/>
  <c r="Q540" i="15"/>
  <c r="R540" i="15"/>
  <c r="S540" i="15"/>
  <c r="T540" i="15"/>
  <c r="U540" i="15"/>
  <c r="V540" i="15"/>
  <c r="W540" i="15"/>
  <c r="X540" i="15"/>
  <c r="Y540" i="15"/>
  <c r="Z540" i="15"/>
  <c r="AA540" i="15"/>
  <c r="AB540" i="15"/>
  <c r="AC540" i="15"/>
  <c r="AD540" i="15"/>
  <c r="AE540" i="15"/>
  <c r="AF540" i="15"/>
  <c r="AG540" i="15"/>
  <c r="D541" i="15"/>
  <c r="E541" i="15"/>
  <c r="F541" i="15"/>
  <c r="G541" i="15"/>
  <c r="H541" i="15"/>
  <c r="I541" i="15"/>
  <c r="J541" i="15"/>
  <c r="K541" i="15"/>
  <c r="L541" i="15"/>
  <c r="M541" i="15"/>
  <c r="N541" i="15"/>
  <c r="O541" i="15"/>
  <c r="P541" i="15"/>
  <c r="Q541" i="15"/>
  <c r="R541" i="15"/>
  <c r="S541" i="15"/>
  <c r="T541" i="15"/>
  <c r="U541" i="15"/>
  <c r="V541" i="15"/>
  <c r="W541" i="15"/>
  <c r="X541" i="15"/>
  <c r="Y541" i="15"/>
  <c r="Z541" i="15"/>
  <c r="AA541" i="15"/>
  <c r="AB541" i="15"/>
  <c r="AC541" i="15"/>
  <c r="AD541" i="15"/>
  <c r="AE541" i="15"/>
  <c r="AF541" i="15"/>
  <c r="AG541" i="15"/>
  <c r="D542" i="15"/>
  <c r="E542" i="15"/>
  <c r="F542" i="15"/>
  <c r="G542" i="15"/>
  <c r="H542" i="15"/>
  <c r="I542" i="15"/>
  <c r="J542" i="15"/>
  <c r="K542" i="15"/>
  <c r="L542" i="15"/>
  <c r="M542" i="15"/>
  <c r="N542" i="15"/>
  <c r="O542" i="15"/>
  <c r="P542" i="15"/>
  <c r="Q542" i="15"/>
  <c r="R542" i="15"/>
  <c r="S542" i="15"/>
  <c r="T542" i="15"/>
  <c r="U542" i="15"/>
  <c r="V542" i="15"/>
  <c r="W542" i="15"/>
  <c r="X542" i="15"/>
  <c r="Y542" i="15"/>
  <c r="Z542" i="15"/>
  <c r="AA542" i="15"/>
  <c r="AB542" i="15"/>
  <c r="AC542" i="15"/>
  <c r="AD542" i="15"/>
  <c r="AE542" i="15"/>
  <c r="AF542" i="15"/>
  <c r="AG542" i="15"/>
  <c r="D543" i="15"/>
  <c r="E543" i="15"/>
  <c r="F543" i="15"/>
  <c r="G543" i="15"/>
  <c r="H543" i="15"/>
  <c r="I543" i="15"/>
  <c r="J543" i="15"/>
  <c r="K543" i="15"/>
  <c r="L543" i="15"/>
  <c r="M543" i="15"/>
  <c r="N543" i="15"/>
  <c r="O543" i="15"/>
  <c r="P543" i="15"/>
  <c r="Q543" i="15"/>
  <c r="R543" i="15"/>
  <c r="S543" i="15"/>
  <c r="T543" i="15"/>
  <c r="U543" i="15"/>
  <c r="V543" i="15"/>
  <c r="W543" i="15"/>
  <c r="X543" i="15"/>
  <c r="Y543" i="15"/>
  <c r="Z543" i="15"/>
  <c r="AA543" i="15"/>
  <c r="AB543" i="15"/>
  <c r="AC543" i="15"/>
  <c r="AD543" i="15"/>
  <c r="AE543" i="15"/>
  <c r="AF543" i="15"/>
  <c r="AG543" i="15"/>
  <c r="G534" i="15"/>
  <c r="H534" i="15"/>
  <c r="I534" i="15"/>
  <c r="J534" i="15"/>
  <c r="K534" i="15"/>
  <c r="L534" i="15"/>
  <c r="M534" i="15"/>
  <c r="N534" i="15"/>
  <c r="O534" i="15"/>
  <c r="P534" i="15"/>
  <c r="Q534" i="15"/>
  <c r="R534" i="15"/>
  <c r="S534" i="15"/>
  <c r="T534" i="15"/>
  <c r="U534" i="15"/>
  <c r="V534" i="15"/>
  <c r="W534" i="15"/>
  <c r="X534" i="15"/>
  <c r="Y534" i="15"/>
  <c r="Z534" i="15"/>
  <c r="AA534" i="15"/>
  <c r="AB534" i="15"/>
  <c r="AC534" i="15"/>
  <c r="AD534" i="15"/>
  <c r="AE534" i="15"/>
  <c r="AF534" i="15"/>
  <c r="AG534" i="15"/>
  <c r="G523" i="15"/>
  <c r="H523" i="15"/>
  <c r="J523" i="15"/>
  <c r="K523" i="15"/>
  <c r="L523" i="15"/>
  <c r="M523" i="15"/>
  <c r="N523" i="15"/>
  <c r="P523" i="15"/>
  <c r="Q523" i="15"/>
  <c r="R523" i="15"/>
  <c r="S523" i="15"/>
  <c r="T523" i="15"/>
  <c r="U523" i="15"/>
  <c r="V523" i="15"/>
  <c r="W523" i="15"/>
  <c r="X523" i="15"/>
  <c r="Y523" i="15"/>
  <c r="Z523" i="15"/>
  <c r="AA523" i="15"/>
  <c r="AB523" i="15"/>
  <c r="AC523" i="15"/>
  <c r="AD523" i="15"/>
  <c r="AE523" i="15"/>
  <c r="AF523" i="15"/>
  <c r="AG523" i="15"/>
  <c r="G522" i="15"/>
  <c r="H522" i="15"/>
  <c r="J522" i="15"/>
  <c r="K522" i="15"/>
  <c r="L522" i="15"/>
  <c r="M522" i="15"/>
  <c r="N522" i="15"/>
  <c r="P522" i="15"/>
  <c r="Q522" i="15"/>
  <c r="R522" i="15"/>
  <c r="S522" i="15"/>
  <c r="T522" i="15"/>
  <c r="U522" i="15"/>
  <c r="V522" i="15"/>
  <c r="W522" i="15"/>
  <c r="X522" i="15"/>
  <c r="Y522" i="15"/>
  <c r="Z522" i="15"/>
  <c r="AA522" i="15"/>
  <c r="AB522" i="15"/>
  <c r="AC522" i="15"/>
  <c r="AD522" i="15"/>
  <c r="AE522" i="15"/>
  <c r="AF522" i="15"/>
  <c r="AG522" i="15"/>
  <c r="E522" i="15"/>
  <c r="D522" i="15"/>
  <c r="G521" i="15"/>
  <c r="H521" i="15"/>
  <c r="J521" i="15"/>
  <c r="K521" i="15"/>
  <c r="L521" i="15"/>
  <c r="M521" i="15"/>
  <c r="N521" i="15"/>
  <c r="P521" i="15"/>
  <c r="Q521" i="15"/>
  <c r="R521" i="15"/>
  <c r="S521" i="15"/>
  <c r="T521" i="15"/>
  <c r="U521" i="15"/>
  <c r="V521" i="15"/>
  <c r="W521" i="15"/>
  <c r="X521" i="15"/>
  <c r="Y521" i="15"/>
  <c r="Z521" i="15"/>
  <c r="AA521" i="15"/>
  <c r="AB521" i="15"/>
  <c r="AC521" i="15"/>
  <c r="AD521" i="15"/>
  <c r="AE521" i="15"/>
  <c r="AF521" i="15"/>
  <c r="AG521" i="15"/>
  <c r="E521" i="15"/>
  <c r="G520" i="15"/>
  <c r="H520" i="15"/>
  <c r="J520" i="15"/>
  <c r="K520" i="15"/>
  <c r="L520" i="15"/>
  <c r="M520" i="15"/>
  <c r="N520" i="15"/>
  <c r="P520" i="15"/>
  <c r="Q520" i="15"/>
  <c r="R520" i="15"/>
  <c r="S520" i="15"/>
  <c r="T520" i="15"/>
  <c r="U520" i="15"/>
  <c r="V520" i="15"/>
  <c r="W520" i="15"/>
  <c r="X520" i="15"/>
  <c r="Y520" i="15"/>
  <c r="Z520" i="15"/>
  <c r="AA520" i="15"/>
  <c r="AB520" i="15"/>
  <c r="AC520" i="15"/>
  <c r="AD520" i="15"/>
  <c r="AE520" i="15"/>
  <c r="AF520" i="15"/>
  <c r="AG520" i="15"/>
  <c r="E520" i="15"/>
  <c r="D520" i="15"/>
  <c r="H535" i="15"/>
  <c r="AC449" i="15"/>
  <c r="G535" i="15"/>
  <c r="AB449" i="15"/>
  <c r="I73" i="26"/>
  <c r="I74" i="26"/>
  <c r="I75" i="26"/>
  <c r="I76" i="26"/>
  <c r="I77" i="26"/>
  <c r="I21" i="26"/>
  <c r="AE516" i="15"/>
  <c r="AF516" i="15"/>
  <c r="AG516" i="15"/>
  <c r="AE517" i="15"/>
  <c r="AF517" i="15"/>
  <c r="AG517" i="15"/>
  <c r="AE518" i="15"/>
  <c r="AF518" i="15"/>
  <c r="AG518" i="15"/>
  <c r="AE519" i="15"/>
  <c r="AF519" i="15"/>
  <c r="AG519" i="15"/>
  <c r="J516" i="15"/>
  <c r="K516" i="15"/>
  <c r="L516" i="15"/>
  <c r="M516" i="15"/>
  <c r="N516" i="15"/>
  <c r="O516" i="15"/>
  <c r="P516" i="15"/>
  <c r="Q516" i="15"/>
  <c r="R516" i="15"/>
  <c r="S516" i="15"/>
  <c r="T516" i="15"/>
  <c r="U516" i="15"/>
  <c r="V516" i="15"/>
  <c r="W516" i="15"/>
  <c r="X516" i="15"/>
  <c r="Y516" i="15"/>
  <c r="Z516" i="15"/>
  <c r="AA516" i="15"/>
  <c r="AB516" i="15"/>
  <c r="AC516" i="15"/>
  <c r="AD516" i="15"/>
  <c r="J517" i="15"/>
  <c r="K517" i="15"/>
  <c r="L517" i="15"/>
  <c r="M517" i="15"/>
  <c r="N517" i="15"/>
  <c r="O517" i="15"/>
  <c r="P517" i="15"/>
  <c r="Q517" i="15"/>
  <c r="R517" i="15"/>
  <c r="S517" i="15"/>
  <c r="T517" i="15"/>
  <c r="U517" i="15"/>
  <c r="V517" i="15"/>
  <c r="W517" i="15"/>
  <c r="X517" i="15"/>
  <c r="Y517" i="15"/>
  <c r="Z517" i="15"/>
  <c r="AA517" i="15"/>
  <c r="AB517" i="15"/>
  <c r="AC517" i="15"/>
  <c r="AD517" i="15"/>
  <c r="J518" i="15"/>
  <c r="K518" i="15"/>
  <c r="L518" i="15"/>
  <c r="M518" i="15"/>
  <c r="N518" i="15"/>
  <c r="O518" i="15"/>
  <c r="P518" i="15"/>
  <c r="Q518" i="15"/>
  <c r="R518" i="15"/>
  <c r="S518" i="15"/>
  <c r="T518" i="15"/>
  <c r="U518" i="15"/>
  <c r="V518" i="15"/>
  <c r="W518" i="15"/>
  <c r="X518" i="15"/>
  <c r="Y518" i="15"/>
  <c r="Z518" i="15"/>
  <c r="AA518" i="15"/>
  <c r="AB518" i="15"/>
  <c r="AC518" i="15"/>
  <c r="AD518" i="15"/>
  <c r="J519" i="15"/>
  <c r="K519" i="15"/>
  <c r="L519" i="15"/>
  <c r="M519" i="15"/>
  <c r="N519" i="15"/>
  <c r="O519" i="15"/>
  <c r="P519" i="15"/>
  <c r="Q519" i="15"/>
  <c r="R519" i="15"/>
  <c r="S519" i="15"/>
  <c r="T519" i="15"/>
  <c r="U519" i="15"/>
  <c r="V519" i="15"/>
  <c r="W519" i="15"/>
  <c r="X519" i="15"/>
  <c r="Y519" i="15"/>
  <c r="Z519" i="15"/>
  <c r="AA519" i="15"/>
  <c r="AB519" i="15"/>
  <c r="AC519" i="15"/>
  <c r="AD519" i="15"/>
  <c r="E519" i="15"/>
  <c r="D519" i="15"/>
  <c r="E518" i="15"/>
  <c r="D518" i="15"/>
  <c r="E517" i="15"/>
  <c r="D517" i="15"/>
  <c r="G516" i="15"/>
  <c r="H516" i="15"/>
  <c r="G517" i="15"/>
  <c r="H517" i="15"/>
  <c r="G518" i="15"/>
  <c r="G519" i="15"/>
  <c r="H519" i="15"/>
  <c r="D551" i="15" l="1"/>
  <c r="D552" i="15"/>
  <c r="D33" i="19" s="1"/>
  <c r="J559" i="15"/>
  <c r="O521" i="15"/>
  <c r="D506" i="15"/>
  <c r="E552" i="15"/>
  <c r="E33" i="19" s="1"/>
  <c r="Z525" i="15"/>
  <c r="J525" i="15"/>
  <c r="AG525" i="15"/>
  <c r="T525" i="15"/>
  <c r="D555" i="15"/>
  <c r="D36" i="19" s="1"/>
  <c r="S525" i="15"/>
  <c r="K525" i="15"/>
  <c r="E555" i="15"/>
  <c r="E36" i="19" s="1"/>
  <c r="R525" i="15"/>
  <c r="E557" i="15"/>
  <c r="E38" i="19" s="1"/>
  <c r="D553" i="15"/>
  <c r="D34" i="19" s="1"/>
  <c r="Y525" i="15"/>
  <c r="Q525" i="15"/>
  <c r="X525" i="15"/>
  <c r="E553" i="15"/>
  <c r="E34" i="19" s="1"/>
  <c r="P525" i="15"/>
  <c r="D556" i="15"/>
  <c r="D37" i="19" s="1"/>
  <c r="E558" i="15"/>
  <c r="E39" i="19" s="1"/>
  <c r="W525" i="15"/>
  <c r="AF525" i="15"/>
  <c r="AD525" i="15"/>
  <c r="E556" i="15"/>
  <c r="E37" i="19" s="1"/>
  <c r="D558" i="15"/>
  <c r="D39" i="19" s="1"/>
  <c r="E554" i="15"/>
  <c r="V525" i="15"/>
  <c r="N525" i="15"/>
  <c r="AE525" i="15"/>
  <c r="U525" i="15"/>
  <c r="H525" i="15"/>
  <c r="AC525" i="15"/>
  <c r="M525" i="15"/>
  <c r="L525" i="15"/>
  <c r="D554" i="15"/>
  <c r="D35" i="19" s="1"/>
  <c r="G525" i="15"/>
  <c r="AB525" i="15"/>
  <c r="AA525" i="15"/>
  <c r="D557" i="15"/>
  <c r="D38" i="19" s="1"/>
  <c r="G544" i="15"/>
  <c r="O520" i="15"/>
  <c r="O522" i="15"/>
  <c r="O523" i="15"/>
  <c r="O524" i="15"/>
  <c r="J556" i="15" l="1"/>
  <c r="E35" i="19"/>
  <c r="O525" i="15"/>
  <c r="AB544" i="15"/>
  <c r="S544" i="15"/>
  <c r="AE544" i="15"/>
  <c r="T544" i="15"/>
  <c r="N544" i="15"/>
  <c r="Y544" i="15"/>
  <c r="AF544" i="15"/>
  <c r="M544" i="15"/>
  <c r="AC544" i="15"/>
  <c r="J544" i="15"/>
  <c r="K544" i="15"/>
  <c r="Z544" i="15"/>
  <c r="AS51" i="15"/>
  <c r="I17" i="26"/>
  <c r="I18" i="26"/>
  <c r="I19" i="26"/>
  <c r="I20" i="26"/>
  <c r="I22" i="26"/>
  <c r="I23" i="26"/>
  <c r="I25" i="26"/>
  <c r="I27" i="26"/>
  <c r="I28" i="26"/>
  <c r="I29" i="26"/>
  <c r="I30" i="26"/>
  <c r="I31" i="26"/>
  <c r="I72" i="26"/>
  <c r="G3" i="19"/>
  <c r="I78" i="26" l="1"/>
  <c r="L78" i="26"/>
  <c r="G3" i="26"/>
  <c r="AW51" i="15"/>
  <c r="AT51" i="15"/>
  <c r="V51" i="15" s="1"/>
  <c r="AU51" i="15"/>
  <c r="AV51" i="15"/>
  <c r="G3" i="25"/>
  <c r="AK51" i="15" l="1"/>
  <c r="AL51" i="15" s="1"/>
  <c r="W51" i="15"/>
  <c r="D504" i="15"/>
  <c r="J552" i="15" l="1"/>
  <c r="D507" i="15"/>
  <c r="E516" i="15"/>
  <c r="E535" i="15"/>
  <c r="C22" i="19"/>
  <c r="C21" i="19"/>
  <c r="E534" i="15" l="1"/>
  <c r="E544" i="15" s="1"/>
  <c r="D505" i="15"/>
  <c r="J555" i="15" s="1"/>
  <c r="E551" i="15"/>
  <c r="E32" i="19" s="1"/>
  <c r="E525" i="15"/>
  <c r="J553" i="15"/>
  <c r="O51" i="15"/>
  <c r="O449" i="15" l="1"/>
  <c r="F520" i="15" s="1"/>
  <c r="AD449" i="15"/>
  <c r="F536" i="15" s="1"/>
  <c r="I520" i="15"/>
  <c r="AG449" i="15"/>
  <c r="AA449" i="15"/>
  <c r="F523" i="15" s="1"/>
  <c r="W449" i="15"/>
  <c r="F522" i="15" s="1"/>
  <c r="S449" i="15"/>
  <c r="D535" i="15"/>
  <c r="D534" i="15"/>
  <c r="AI51" i="15"/>
  <c r="I519" i="15" s="1"/>
  <c r="F555" i="15" l="1"/>
  <c r="D560" i="15"/>
  <c r="D41" i="19" s="1"/>
  <c r="D32" i="19"/>
  <c r="D525" i="15"/>
  <c r="F521" i="15"/>
  <c r="F535" i="15"/>
  <c r="I523" i="15"/>
  <c r="F558" i="15" s="1"/>
  <c r="I522" i="15"/>
  <c r="F557" i="15" s="1"/>
  <c r="I524" i="15"/>
  <c r="I535" i="15"/>
  <c r="D544" i="15"/>
  <c r="F519" i="15"/>
  <c r="F554" i="15" s="1"/>
  <c r="E560" i="15"/>
  <c r="E41" i="19" s="1"/>
  <c r="AA51" i="15"/>
  <c r="I517" i="15" s="1"/>
  <c r="AO51" i="15"/>
  <c r="AE51" i="15"/>
  <c r="F534" i="15"/>
  <c r="I516" i="15"/>
  <c r="U544" i="15"/>
  <c r="AG544" i="15"/>
  <c r="O544" i="15"/>
  <c r="L544" i="15"/>
  <c r="V544" i="15"/>
  <c r="P544" i="15"/>
  <c r="R544" i="15"/>
  <c r="Q544" i="15"/>
  <c r="AA544" i="15"/>
  <c r="X544" i="15"/>
  <c r="W544" i="15"/>
  <c r="AD544" i="15"/>
  <c r="G557" i="15" l="1"/>
  <c r="G38" i="19" s="1"/>
  <c r="F38" i="19"/>
  <c r="G554" i="15"/>
  <c r="G35" i="19" s="1"/>
  <c r="F35" i="19"/>
  <c r="G555" i="15"/>
  <c r="G36" i="19" s="1"/>
  <c r="F36" i="19"/>
  <c r="G558" i="15"/>
  <c r="G39" i="19" s="1"/>
  <c r="F39" i="19"/>
  <c r="I521" i="15"/>
  <c r="F556" i="15" s="1"/>
  <c r="F524" i="15"/>
  <c r="F559" i="15" s="1"/>
  <c r="F544" i="15"/>
  <c r="F517" i="15"/>
  <c r="F552" i="15" s="1"/>
  <c r="I518" i="15"/>
  <c r="F518" i="15"/>
  <c r="F516" i="15"/>
  <c r="F551" i="15" s="1"/>
  <c r="I544" i="15"/>
  <c r="H544" i="15"/>
  <c r="F3" i="15"/>
  <c r="J3" i="6"/>
  <c r="F3" i="2"/>
  <c r="F553" i="15" l="1"/>
  <c r="I525" i="15"/>
  <c r="G551" i="15"/>
  <c r="G32" i="19" s="1"/>
  <c r="F32" i="19"/>
  <c r="G552" i="15"/>
  <c r="G33" i="19" s="1"/>
  <c r="F33" i="19"/>
  <c r="G556" i="15"/>
  <c r="G37" i="19" s="1"/>
  <c r="F37" i="19"/>
  <c r="F525" i="15"/>
  <c r="C13" i="19"/>
  <c r="F560" i="15" l="1"/>
  <c r="F41" i="19" s="1"/>
  <c r="G553" i="15"/>
  <c r="G34" i="19" s="1"/>
  <c r="F34" i="19"/>
  <c r="G559" i="15"/>
  <c r="G40" i="19" s="1"/>
  <c r="F40" i="19"/>
  <c r="C12" i="19" l="1"/>
  <c r="G560" i="15"/>
  <c r="G41" i="19" s="1"/>
  <c r="C14" i="19"/>
  <c r="C15" i="19" l="1"/>
  <c r="F59" i="2" l="1"/>
  <c r="F34" i="2"/>
  <c r="E15" i="6"/>
  <c r="E14" i="6"/>
  <c r="C16" i="6"/>
  <c r="C25" i="19" s="1"/>
  <c r="D16" i="6"/>
  <c r="C26" i="19" s="1"/>
  <c r="C27" i="19" l="1"/>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J50" authorId="0" shapeId="0" xr:uid="{00000000-0006-0000-0400-000001000000}">
      <text>
        <r>
          <rPr>
            <b/>
            <sz val="9"/>
            <color indexed="81"/>
            <rFont val="Tahoma"/>
            <family val="2"/>
          </rPr>
          <t>durante todo el proyecto</t>
        </r>
      </text>
    </comment>
    <comment ref="K50" authorId="0" shapeId="0" xr:uid="{00000000-0006-0000-0400-000002000000}">
      <text>
        <r>
          <rPr>
            <b/>
            <sz val="9"/>
            <color indexed="81"/>
            <rFont val="Tahoma"/>
            <family val="2"/>
          </rPr>
          <t>durante todo el proyecto</t>
        </r>
      </text>
    </comment>
    <comment ref="L50" authorId="0" shapeId="0" xr:uid="{00000000-0006-0000-0400-000003000000}">
      <text>
        <r>
          <rPr>
            <b/>
            <sz val="9"/>
            <color indexed="81"/>
            <rFont val="Tahoma"/>
            <family val="2"/>
          </rPr>
          <t>durante todo el proyecto</t>
        </r>
      </text>
    </comment>
    <comment ref="M50" authorId="0" shapeId="0" xr:uid="{00000000-0006-0000-0400-000004000000}">
      <text>
        <r>
          <rPr>
            <b/>
            <sz val="9"/>
            <color indexed="81"/>
            <rFont val="Tahoma"/>
            <family val="2"/>
          </rPr>
          <t>durante todo el proyecto</t>
        </r>
      </text>
    </comment>
    <comment ref="N50" authorId="0" shapeId="0" xr:uid="{00000000-0006-0000-0400-000005000000}">
      <text>
        <r>
          <rPr>
            <b/>
            <sz val="9"/>
            <color indexed="81"/>
            <rFont val="Tahoma"/>
            <family val="2"/>
          </rPr>
          <t>durante todo el proyecto</t>
        </r>
      </text>
    </comment>
    <comment ref="P50" authorId="0" shapeId="0" xr:uid="{00000000-0006-0000-0400-000006000000}">
      <text>
        <r>
          <rPr>
            <b/>
            <sz val="9"/>
            <color indexed="81"/>
            <rFont val="Tahoma"/>
            <family val="2"/>
          </rPr>
          <t>El gasto horario individual máximo es de 60 €/h</t>
        </r>
      </text>
    </comment>
    <comment ref="Q50" authorId="0" shapeId="0" xr:uid="{00000000-0006-0000-0400-000007000000}">
      <text>
        <r>
          <rPr>
            <b/>
            <sz val="9"/>
            <color indexed="81"/>
            <rFont val="Tahoma"/>
            <family val="2"/>
          </rPr>
          <t>El gasto horario individual máximo es de 60 €/h</t>
        </r>
      </text>
    </comment>
    <comment ref="R50" authorId="0" shapeId="0" xr:uid="{00000000-0006-0000-0400-000008000000}">
      <text>
        <r>
          <rPr>
            <b/>
            <sz val="9"/>
            <color indexed="81"/>
            <rFont val="Tahoma"/>
            <family val="2"/>
          </rPr>
          <t>El gasto horario individual máximo es de 60 €/h</t>
        </r>
      </text>
    </comment>
    <comment ref="S50" authorId="0" shapeId="0" xr:uid="{00000000-0006-0000-0400-000009000000}">
      <text>
        <r>
          <rPr>
            <b/>
            <sz val="9"/>
            <color indexed="81"/>
            <rFont val="Tahoma"/>
            <family val="2"/>
          </rPr>
          <t>El gasto horario individual máximo es de 60 €/h</t>
        </r>
      </text>
    </comment>
    <comment ref="T50" authorId="0" shapeId="0" xr:uid="{00000000-0006-0000-0400-00000A000000}">
      <text>
        <r>
          <rPr>
            <b/>
            <sz val="9"/>
            <color indexed="81"/>
            <rFont val="Tahoma"/>
            <family val="2"/>
          </rPr>
          <t>El gasto horario individual máximo es de 60 €/h</t>
        </r>
      </text>
    </comment>
  </commentList>
</comments>
</file>

<file path=xl/sharedStrings.xml><?xml version="1.0" encoding="utf-8"?>
<sst xmlns="http://schemas.openxmlformats.org/spreadsheetml/2006/main" count="538" uniqueCount="300">
  <si>
    <t>Nombre del proyecto:</t>
  </si>
  <si>
    <t>CONTENIDO</t>
  </si>
  <si>
    <t>La presente ficha de solicitud de información financiera del proyecto incluye las siguientes pestañas de petición de información:</t>
  </si>
  <si>
    <t>1.</t>
  </si>
  <si>
    <t>Plan de financiación</t>
  </si>
  <si>
    <t>2.</t>
  </si>
  <si>
    <t>Paquetes y tareas</t>
  </si>
  <si>
    <t>3.</t>
  </si>
  <si>
    <t>Amortización</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</si>
  <si>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</si>
  <si>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</si>
  <si>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</si>
  <si>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</si>
  <si>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</si>
  <si>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</si>
  <si>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</si>
  <si>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</si>
  <si>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</si>
  <si>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</si>
  <si>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</si>
  <si>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</si>
  <si>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Sección 2 - Paquetes y tareas</t>
  </si>
  <si>
    <t>1. Rellenar la tabla con los diferentes paquetes de trabajo y las tareas y sub-tareas que los componen.</t>
  </si>
  <si>
    <t>Sección 3 - Amortización</t>
  </si>
  <si>
    <t>1. Cumplimentar la tabla de amortización correspondiente a la adquisición de diferentes equipos.</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</si>
  <si>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</si>
  <si>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</si>
  <si>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</si>
  <si>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Sección 5 - Impacto en empleo</t>
  </si>
  <si>
    <t>1. Cumplimentar las celdas de la tabla de empleo para mostrar la cantidad de puestos de trabajo directos e indirectos generaría el proyecto.</t>
  </si>
  <si>
    <t>Sección 6 - Resumen de criterios</t>
  </si>
  <si>
    <t>En esta pestaña no se deberá rellenar nada, ya que muestra un resumen de los criterios de evaluación autocalculados.</t>
  </si>
  <si>
    <t>NATURALEZA DE ACTUACIONES</t>
  </si>
  <si>
    <t xml:space="preserve">Investigación industrial </t>
  </si>
  <si>
    <t>Desarrollo experimental</t>
  </si>
  <si>
    <t>Formación</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</si>
  <si>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</si>
  <si>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</si>
  <si>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Apoyo a las medidas de formación emprendidas por empresas con el fin de fomentar el conocimiento de sus trabajadores (por ejemplo formación en gestión, formación lingüística…).
Las formaciones obligatorias en el marco del sistema nacional, (por ejemplo, la formación en materia de salud y seguridad) deben ser llevadas a cabo incluso en ausencia de ayuda, por loque las ayudas para este tipo de formaciones carecen de efecto incentivador.</t>
  </si>
  <si>
    <t>PLAN DE FINANCIACIÓN DEL PROYECTO POR FASE Y ORIGEN DE LOS FONDOS</t>
  </si>
  <si>
    <r>
      <rPr>
        <b/>
        <sz val="11"/>
        <color theme="1"/>
        <rFont val="Calibri"/>
        <family val="2"/>
        <scheme val="minor"/>
      </rPr>
      <t>¿Cuáles son los objetivos del «plan de financiación»?</t>
    </r>
    <r>
      <rPr>
        <sz val="11"/>
        <color theme="1"/>
        <rFont val="Calibri"/>
        <family val="2"/>
        <scheme val="minor"/>
      </rPr>
      <t xml:space="preserve">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r>
  </si>
  <si>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</si>
  <si>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</si>
  <si>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</si>
  <si>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</si>
  <si>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</si>
  <si>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</si>
  <si>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</si>
  <si>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</si>
  <si>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</si>
  <si>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</si>
  <si>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</si>
  <si>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</si>
  <si>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</si>
  <si>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</si>
  <si>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</si>
  <si>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</si>
  <si>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</si>
  <si>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</si>
  <si>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</si>
  <si>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</si>
  <si>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</si>
  <si>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IDENTIFICACION DE PAQUETES, TAREAS Y SUBTAREAS</t>
  </si>
  <si>
    <t xml:space="preserve">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expresamente en la descripción si la tarea o subtarea se considera de coordinación del proyecto.
</t>
  </si>
  <si>
    <t>Paquete</t>
  </si>
  <si>
    <t>Tarea</t>
  </si>
  <si>
    <t>Subtarea</t>
  </si>
  <si>
    <t>Código</t>
  </si>
  <si>
    <t>Titulo</t>
  </si>
  <si>
    <t>Descripción</t>
  </si>
  <si>
    <t>PT1</t>
  </si>
  <si>
    <t>TABLA DE AMORTIZACIÓN</t>
  </si>
  <si>
    <t xml:space="preserve">¿Cuáles son los objetivos de la tabla «amortización»?
En este apartado se deberá incluirla amortización de los equipos adquiridos para el proyecto, durante la duración del mismo.
</t>
  </si>
  <si>
    <t>Identificador</t>
  </si>
  <si>
    <t>Designación equipo</t>
  </si>
  <si>
    <t>Descripción equipo</t>
  </si>
  <si>
    <t>Valor de adquisición (€)</t>
  </si>
  <si>
    <t>Semestre de adquisición</t>
  </si>
  <si>
    <t>Período de depreciación contable (en semestres)</t>
  </si>
  <si>
    <t>Cuota de uso asignado al proyecto (%)</t>
  </si>
  <si>
    <t>Amortización semestral (€)</t>
  </si>
  <si>
    <t>Número de semestres de uso como parte del proyecto</t>
  </si>
  <si>
    <t>Cuota amorizable (%)</t>
  </si>
  <si>
    <t>Contribución a la amortización (€)</t>
  </si>
  <si>
    <t>Eq1</t>
  </si>
  <si>
    <t>Eq2</t>
  </si>
  <si>
    <t>Eq3</t>
  </si>
  <si>
    <t>Eq4</t>
  </si>
  <si>
    <t>Eq5</t>
  </si>
  <si>
    <t>Eq6</t>
  </si>
  <si>
    <t>Eq7</t>
  </si>
  <si>
    <t>Eq8</t>
  </si>
  <si>
    <t xml:space="preserve"> </t>
  </si>
  <si>
    <t>Eq9</t>
  </si>
  <si>
    <t>Eq10</t>
  </si>
  <si>
    <t>Eq11</t>
  </si>
  <si>
    <t>Eq12</t>
  </si>
  <si>
    <t>Eq13</t>
  </si>
  <si>
    <t>Eq14</t>
  </si>
  <si>
    <t>Eq15</t>
  </si>
  <si>
    <t>Eq16</t>
  </si>
  <si>
    <t>Eq17</t>
  </si>
  <si>
    <t>Eq18</t>
  </si>
  <si>
    <t>Eq19</t>
  </si>
  <si>
    <t>Eq20</t>
  </si>
  <si>
    <t>…</t>
  </si>
  <si>
    <t>….</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</si>
  <si>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</si>
  <si>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 que, durante la fase de evaluación de IDAE, se identifiquen los gastos admisibles para el cálculo de la ayuda potencial.
En caso de concesión de ayuda, el desglose de estos gastos sirve también de base para acreditar los gastos reales imputados a la operación. </t>
    </r>
  </si>
  <si>
    <r>
      <t xml:space="preserve">La intensidad de ayuda se podrá incrementar en un 15% en caso de cumplir alguna de las siguientes condiciones. </t>
    </r>
    <r>
      <rPr>
        <b/>
        <sz val="12"/>
        <rFont val="Calibri"/>
        <family val="2"/>
      </rPr>
      <t>(Para Proyectos de Investigación y Desarrollo)</t>
    </r>
  </si>
  <si>
    <t>El proyecto implica una colaboración efectiva.</t>
  </si>
  <si>
    <t>Los resultados del proyecto se van a difundir ampliamente.</t>
  </si>
  <si>
    <t>Intensidad máxima de ayuda</t>
  </si>
  <si>
    <t>ENTIDADES SOLICITANTES</t>
  </si>
  <si>
    <t>TIPO ORGANIZACIÓN</t>
  </si>
  <si>
    <t>Formación a empleados con discapacidad/desfavorecidos</t>
  </si>
  <si>
    <t>¿Dispone de una contabilidad auditada?</t>
  </si>
  <si>
    <t>CATEGORIAS DE EMPLEADOS</t>
  </si>
  <si>
    <t>REPRESENTANTE</t>
  </si>
  <si>
    <t>CATEGORIA 1</t>
  </si>
  <si>
    <t>ENTIDAD 2</t>
  </si>
  <si>
    <t>CATEGORIA 2</t>
  </si>
  <si>
    <t>ENTIDAD 3</t>
  </si>
  <si>
    <t>CATEGORIA 3</t>
  </si>
  <si>
    <t>ENTIDAD 4</t>
  </si>
  <si>
    <t>CATEGORIA 4</t>
  </si>
  <si>
    <t>ENTIDAD 5</t>
  </si>
  <si>
    <t>CATEGORIA 5</t>
  </si>
  <si>
    <t>ENTIDAD 6</t>
  </si>
  <si>
    <t>ENTIDAD 7</t>
  </si>
  <si>
    <t>ENTIDAD 8</t>
  </si>
  <si>
    <t>ENTIDAD 9</t>
  </si>
  <si>
    <t>ENTIDAD 10</t>
  </si>
  <si>
    <t>INVESTIGACION Y DESARROLLO EXPERIMENTAL</t>
  </si>
  <si>
    <t xml:space="preserve">Seleccione el alcance del proyecto </t>
  </si>
  <si>
    <t>a. Costes de personal: investigadores, técnicos y demás personal  auxiliar, en la medida en que estén dedicados al proyecto</t>
  </si>
  <si>
    <t>b. Costes del instrumental y material</t>
  </si>
  <si>
    <t>c. Costes de investigación contractual, conocimientos y patentes adquiridos u obtenidos por licencia de fuentes externas</t>
  </si>
  <si>
    <t>d. Gastos generales y otros gastos de explotación adicionales</t>
  </si>
  <si>
    <t xml:space="preserve">Costes de Subcontratación </t>
  </si>
  <si>
    <t>Actividad</t>
  </si>
  <si>
    <t>Tipología</t>
  </si>
  <si>
    <t>Identificación</t>
  </si>
  <si>
    <t>Entidad</t>
  </si>
  <si>
    <t>Semestre</t>
  </si>
  <si>
    <t>Horas-Empleado Cat 1</t>
  </si>
  <si>
    <t>Horas-Empleado Cat 2</t>
  </si>
  <si>
    <t>Horas-Empleado Cat 3</t>
  </si>
  <si>
    <t>Horas-Empleado Cat 4</t>
  </si>
  <si>
    <t>Horas-Empleado Cat 5</t>
  </si>
  <si>
    <t>Total días-empleado</t>
  </si>
  <si>
    <t>Salario bruto + Coste S.S. Cat 1 por hora</t>
  </si>
  <si>
    <t>Salario bruto + Coste S.S. Cat 2 por hora</t>
  </si>
  <si>
    <t>Salario bruto + Coste S.S. Cat 3 por hora</t>
  </si>
  <si>
    <t>Salario bruto + Coste S.S. Cat 4 por hora</t>
  </si>
  <si>
    <t>Salario bruto + Coste S.S. Cat 5 por hora</t>
  </si>
  <si>
    <t>Coste total de personal  (€)</t>
  </si>
  <si>
    <t>Coste total de personal subvencionable (€)</t>
  </si>
  <si>
    <t>Importe ayuda maxima(€)</t>
  </si>
  <si>
    <r>
      <t xml:space="preserve">Información de los costes 
</t>
    </r>
    <r>
      <rPr>
        <sz val="11"/>
        <color theme="1"/>
        <rFont val="Calibri"/>
        <family val="2"/>
        <scheme val="minor"/>
      </rPr>
      <t>(proveedores, características, etc)</t>
    </r>
  </si>
  <si>
    <t xml:space="preserve">Contribución a las amortizaciónes € </t>
  </si>
  <si>
    <t>Total costes subvencionable (€)</t>
  </si>
  <si>
    <t>Coste del proyecto (€)</t>
  </si>
  <si>
    <t>Total costes interno del proyecto  (€)</t>
  </si>
  <si>
    <t>Total costes del proyecto subvencionable (€)</t>
  </si>
  <si>
    <t>Code</t>
  </si>
  <si>
    <t>costes salariales subvencionable (€) Cat 1</t>
  </si>
  <si>
    <t>costes salariales subvencionable (€) Cat 2</t>
  </si>
  <si>
    <t>costes salariales subvencionable (€) Cat 3</t>
  </si>
  <si>
    <t>costes salariales subvencionable (€) Cat 4</t>
  </si>
  <si>
    <t>costes salariales subvencionable (€) Cat 5</t>
  </si>
  <si>
    <t>Tipología mayoritaria</t>
  </si>
  <si>
    <t>FORMACION</t>
  </si>
  <si>
    <t>a. Costes de personal de los formadores, correspondientes a las horas en que estos participen en la formación</t>
  </si>
  <si>
    <t>b. Costes de funcionamiento en que incurran los formadores y los beneficiarios de la formación</t>
  </si>
  <si>
    <t>c. Costes de servicios de asesoramiento relacionados con el proyecto de formación</t>
  </si>
  <si>
    <t>d. Costes de personal de los beneficiarios de la formación y los costes indirectos generales</t>
  </si>
  <si>
    <t>¿La formación se imparte a trabajadores con
discapacidad o desfavorecidos?</t>
  </si>
  <si>
    <t>Horas-Empleado</t>
  </si>
  <si>
    <t>Salario bruto + Coste S.S por hora</t>
  </si>
  <si>
    <t>Coste total de personal (€)</t>
  </si>
  <si>
    <t>VERIFICACIONES</t>
  </si>
  <si>
    <t>Costes de amortización de instrumental y equipos</t>
  </si>
  <si>
    <t>Sólo será correcto si el total de los costes de amortización de la pestaña 3 coincide con el total de los costes de amortización de la tabla de arriba.</t>
  </si>
  <si>
    <t>Costes subcontratados investigación y desarrollo</t>
  </si>
  <si>
    <t>Los costes subcontratados deben ser inferiores al 50% del coste subvencionable del proyecto.</t>
  </si>
  <si>
    <t>Costes subcontratados formación</t>
  </si>
  <si>
    <t>Gastos generales y otros gastos de explotación adicionales</t>
  </si>
  <si>
    <t>Los  gastos generales y otros gastos de explotación adicionales no podrán superar el 20% de los costes de personal.</t>
  </si>
  <si>
    <t>COSTES POR PAQUETES DE TRABAJO Y PARTIDA</t>
  </si>
  <si>
    <t>PT2</t>
  </si>
  <si>
    <t>PT3</t>
  </si>
  <si>
    <t>PT4</t>
  </si>
  <si>
    <t>PT5</t>
  </si>
  <si>
    <t>PT6</t>
  </si>
  <si>
    <t>PT7</t>
  </si>
  <si>
    <t>PT8</t>
  </si>
  <si>
    <t>PT9</t>
  </si>
  <si>
    <t>PT10</t>
  </si>
  <si>
    <r>
      <t xml:space="preserve">PARTIDAS
</t>
    </r>
    <r>
      <rPr>
        <b/>
        <sz val="14"/>
        <rFont val="Calibri"/>
        <family val="2"/>
        <scheme val="minor"/>
      </rPr>
      <t>(acorde a la clasificación establecida en el artículo 5 y el Anexo II de la Convocatoria)</t>
    </r>
  </si>
  <si>
    <t>Coste subvencionable (€)</t>
  </si>
  <si>
    <t>Importe ayuda maxima</t>
  </si>
  <si>
    <t>Costes de personal: investigadores, técnicos y demás personal  auxiliar, en la medida en que estén dedicados al proyecto</t>
  </si>
  <si>
    <t>Costes del instrumental y material</t>
  </si>
  <si>
    <t>Costes de investigación contractual, conocimientos y patentes adquiridos u obtenidos por licencia de fuentes externas</t>
  </si>
  <si>
    <t>Costes de personal de los formadores, correspondientes a las horas en que estos participen en la formación</t>
  </si>
  <si>
    <t>Costes de funcionamiento en que incurran los formadores y los beneficiarios de la formación</t>
  </si>
  <si>
    <t>Costes de servicios de asesoramiento relacionados con el proyecto de formación</t>
  </si>
  <si>
    <t>Costes de personal de los beneficiarios de la formación y los costes indirectos generales</t>
  </si>
  <si>
    <t xml:space="preserve">SUBTOTAL </t>
  </si>
  <si>
    <t>COSTES POR ENTIDAD Y PAQUETES DE TRABAJO</t>
  </si>
  <si>
    <t>ENTIDADES</t>
  </si>
  <si>
    <t>RESUMEN Y TOTALES</t>
  </si>
  <si>
    <t>PARTIDA</t>
  </si>
  <si>
    <t>Importe ayuda solicitada</t>
  </si>
  <si>
    <t>% intensidad ayuda final</t>
  </si>
  <si>
    <t>Costes de Amortización</t>
  </si>
  <si>
    <t>Los costes de amortización deben coincidir</t>
  </si>
  <si>
    <t>Gastos generales y 
otros gastos de explotación adicionales</t>
  </si>
  <si>
    <t>Si el importe es superior al límite, sólo se considerá el 20% de los costes de personal para el cálculo de la ayuda máxima</t>
  </si>
  <si>
    <t>Costes subcontratados
 investigación y desarrollo</t>
  </si>
  <si>
    <t>Si el importe es superior al límite, sólo se considerá el 50% del coste subvencionable para el cálculo de la ayuda</t>
  </si>
  <si>
    <t>Costes subcontratados
 formación</t>
  </si>
  <si>
    <t>Ayuda Máxima Investigación o Desarrollo</t>
  </si>
  <si>
    <t>Ayuda Máxima Formación</t>
  </si>
  <si>
    <t>Ayuda Máxima Total</t>
  </si>
  <si>
    <t xml:space="preserve">TOTAL </t>
  </si>
  <si>
    <t>RESUMEN IMPACTO EN EL EMPLEO DE LOS PROYECTOS</t>
  </si>
  <si>
    <t>Sí</t>
  </si>
  <si>
    <t>Insular</t>
  </si>
  <si>
    <t>Número de empleos</t>
  </si>
  <si>
    <t>Empleo Directo</t>
  </si>
  <si>
    <t>Empleo Indirecto</t>
  </si>
  <si>
    <t>Total</t>
  </si>
  <si>
    <t>Masculino</t>
  </si>
  <si>
    <t>Femenino</t>
  </si>
  <si>
    <t>RESUMEN DE LOS CRITERIOS DE EVALUACIÓN DE LA AYUDA</t>
  </si>
  <si>
    <t>1. Eficacia ayuda pública</t>
  </si>
  <si>
    <t>Ayuda solicitada</t>
  </si>
  <si>
    <t>Presupuesto total del proyecto</t>
  </si>
  <si>
    <t>Costes subvencionables del proyecto</t>
  </si>
  <si>
    <t>Intensidad de ayuda solicitada</t>
  </si>
  <si>
    <t>Ayuda adicional</t>
  </si>
  <si>
    <t>2. Consorcio/agrupación</t>
  </si>
  <si>
    <t>Número de agentes totales</t>
  </si>
  <si>
    <t>Número de agentes nacionales</t>
  </si>
  <si>
    <t>Número de PYMES</t>
  </si>
  <si>
    <t>Número de agentes involucrados en I+D</t>
  </si>
  <si>
    <t>3. Empleo total</t>
  </si>
  <si>
    <t>Empleo directo</t>
  </si>
  <si>
    <t>Empleo indirecto</t>
  </si>
  <si>
    <t>4. Resumen de costes</t>
  </si>
  <si>
    <t>Importe ayuda máxima</t>
  </si>
  <si>
    <t>% Intensidad ayuda final</t>
  </si>
  <si>
    <t xml:space="preserve">PAQUETE DE TRABAJO </t>
  </si>
  <si>
    <t>Tipo de empresa</t>
  </si>
  <si>
    <t>Pequeña empresa</t>
  </si>
  <si>
    <t>Mediana empresa</t>
  </si>
  <si>
    <t>Gran empresa</t>
  </si>
  <si>
    <t>Sector público institucional</t>
  </si>
  <si>
    <t>Centros tecnológicos de ámbito estatal</t>
  </si>
  <si>
    <t>¿disponibilidad de una contabilidad auditada?</t>
  </si>
  <si>
    <t>No</t>
  </si>
  <si>
    <t xml:space="preserve">Tipología </t>
  </si>
  <si>
    <t>Investigación industrial</t>
  </si>
  <si>
    <t>COSTES DE REFERENCIA PARA LOS CÁLCULOS DE AYUDAS</t>
  </si>
  <si>
    <t>Gestión de la solicitud</t>
  </si>
  <si>
    <t>Como % del importe de los costes subvencionables totales</t>
  </si>
  <si>
    <t>límite máximo por expediente</t>
  </si>
  <si>
    <t>costes de gestión de la solicitud y de la justificación de las ayudas</t>
  </si>
  <si>
    <t>Gastos</t>
  </si>
  <si>
    <t>límite máximo</t>
  </si>
  <si>
    <t>Gastos de personal</t>
  </si>
  <si>
    <t>por hora</t>
  </si>
  <si>
    <t>costes subcontratados</t>
  </si>
  <si>
    <t>gastos generales y otros gastos de explotación adicionales</t>
  </si>
  <si>
    <t>de los costes de personal</t>
  </si>
  <si>
    <t>Intensidades de ayuda máximas</t>
  </si>
  <si>
    <t>Intensidades máximas de ayuda</t>
  </si>
  <si>
    <t>Desarrollo experimental con carácter general.</t>
  </si>
  <si>
    <t>Desarrollo experimental, en caso de que exista colaboración 
efectiva o amplia difusión en los términos establecidos en el 
artículo 25.6.b) del Reglamento (UE) n.º 651/2014 de la 
Comisión, de 17 de junio de 2014.</t>
  </si>
  <si>
    <t>Investigación ind</t>
  </si>
  <si>
    <t>Investigación ind ++</t>
  </si>
  <si>
    <t>Formación ++</t>
  </si>
  <si>
    <t>Instrucciones para la cumplimentación:
En la primera tabla deberá seleccionar si existe colaboración efectiva entre empresas o si los resultados se van a difundir ampliamente. Basta con que se cumpla una de los dos supuestos recogidos para seleccionar sí (1).
Deberá indicar también, en las respectivas tablas, las entidades solicitantes con identificación y tipo de organización, así como las categorías de empleados del proyecto (hasta 5).
A continuación, encontrará dos tablas relativas a las actividades de investigación/desarrollo experimental y formación. En la primera tabla, deberá seleccionar el alcance del proyecto (investigación industrial o desarrollo experimental), en función de la tipología mayoritaria de las actividades indicadas.
En la siguiente tabla, deberá rellenar para cada actividad, el coste y la entidad responsable.
A lo largo de esta pestaña encontrará varios controles para verificar que los costes introducidos son correctos, así como le explicación sobre estas limitaciones.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</si>
  <si>
    <t>2. Si fuera necesario, se puede incluir un mayor número tareas y/o subtareas insertando nuevas filas</t>
  </si>
  <si>
    <t>2. Si fuera necesario, se puede incluir un mayor número de socios participantes, insertando nuevas filas.</t>
  </si>
  <si>
    <t>Eq21</t>
  </si>
  <si>
    <t>Coste total investigación industrial</t>
  </si>
  <si>
    <t>Coste total desarrollo experimental</t>
  </si>
  <si>
    <t>ENTIDAD 11</t>
  </si>
  <si>
    <t>ENTIDAD 12</t>
  </si>
  <si>
    <t>ENTIDAD 13</t>
  </si>
  <si>
    <t>ENTIDAD 14</t>
  </si>
  <si>
    <t>ENTIDAD 15</t>
  </si>
  <si>
    <t>ENTIDAD 16</t>
  </si>
  <si>
    <t>ENTIDAD 17</t>
  </si>
  <si>
    <t>ENTIDAD 18</t>
  </si>
  <si>
    <t>ENTIDAD 19</t>
  </si>
  <si>
    <t>Para que sea correcto, más del 50% del coste incluido en cada categoría debe coincidir con el alcance seleccionado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</si>
</sst>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quot;€&quot;\ * #,##0.00_ ;_ &quot;€&quot;\ * \-#,##0.00_ ;_ &quot;€&quot;\ * &quot;-&quot;??_ ;_ @_ "/>
    <numFmt numFmtId="165" formatCode="_ * #,##0.00_ ;_ * \-#,##0.00_ ;_ * &quot;-&quot;??_ ;_ @_ "/>
    <numFmt numFmtId="166" formatCode="#,##0.00\ &quot;€&quot;"/>
    <numFmt numFmtId="167" formatCode="0.0%"/>
    <numFmt numFmtId="168" formatCode="&quot;€&quot;\ #,##0"/>
    <numFmt numFmtId="169" formatCode="_ * #,##0_ ;_ * \-#,##0_ ;_ * &quot;-&quot;??_ ;_ @_ "/>
    <numFmt numFmtId="170" formatCode="_-* #,##0\ &quot;€&quot;_-;\-* #,##0\ &quot;€&quot;_-;_-* &quot;-&quot;??\ &quot;€&quot;_-;_-@_-"/>
    <numFmt numFmtId="171" formatCode="_-* #,##0.0\ &quot;€&quot;_-;\-* #,##0.0\ &quot;€&quot;_-;_-* &quot;-&quot;?\ &quot;€&quot;_-;_-@_-"/>
    <numFmt numFmtId="172" formatCode="#,##0_ ;\-#,##0\ "/>
    <numFmt numFmtId="173" formatCode="_ [$€-2]\ * #,##0.00_ ;_ [$€-2]\ * \-#,##0.00_ ;_ [$€-2]\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CE4D6"/>
        <bgColor indexed="64"/>
      </patternFill>
    </fill>
    <fill>
      <patternFill patternType="solid">
        <fgColor theme="8"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165" fontId="1" fillId="0" borderId="0" applyFont="0" applyFill="0" applyBorder="0" applyAlignment="0" applyProtection="0"/>
    <xf numFmtId="0" fontId="8" fillId="0" borderId="0"/>
    <xf numFmtId="164" fontId="1" fillId="0" borderId="0" applyFont="0" applyFill="0" applyBorder="0" applyAlignment="0" applyProtection="0"/>
  </cellStyleXfs>
  <cellXfs count="246">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3" applyFont="1" applyFill="1" applyAlignment="1">
      <alignment vertical="center"/>
    </xf>
    <xf numFmtId="0" fontId="4" fillId="5" borderId="0" xfId="3"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4" applyFont="1" applyFill="1"/>
    <xf numFmtId="0" fontId="11" fillId="5" borderId="0" xfId="0" applyFont="1" applyFill="1"/>
    <xf numFmtId="0" fontId="8" fillId="5" borderId="0" xfId="4"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6" fontId="12" fillId="5" borderId="0" xfId="0" applyNumberFormat="1" applyFont="1" applyFill="1" applyAlignment="1">
      <alignment horizontal="right" vertical="center"/>
    </xf>
    <xf numFmtId="166" fontId="12" fillId="5" borderId="0" xfId="0" applyNumberFormat="1" applyFont="1" applyFill="1" applyAlignment="1">
      <alignment vertical="center"/>
    </xf>
    <xf numFmtId="166"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3"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6" xfId="0" applyBorder="1" applyAlignment="1">
      <alignment horizontal="left" vertical="top"/>
    </xf>
    <xf numFmtId="9" fontId="0" fillId="0" borderId="0" xfId="0" applyNumberFormat="1" applyAlignment="1">
      <alignment vertical="top"/>
    </xf>
    <xf numFmtId="168" fontId="0" fillId="0" borderId="0" xfId="0" applyNumberFormat="1" applyAlignment="1">
      <alignment vertical="top"/>
    </xf>
    <xf numFmtId="0" fontId="0" fillId="0" borderId="0" xfId="0" applyAlignment="1">
      <alignment vertical="top"/>
    </xf>
    <xf numFmtId="0" fontId="0" fillId="0" borderId="16" xfId="0" applyBorder="1" applyAlignment="1">
      <alignment horizontal="left" indent="1"/>
    </xf>
    <xf numFmtId="0" fontId="0" fillId="0" borderId="0" xfId="0" applyAlignment="1">
      <alignment horizontal="left" wrapText="1"/>
    </xf>
    <xf numFmtId="9" fontId="0" fillId="0" borderId="0" xfId="2" applyFont="1" applyAlignment="1">
      <alignment horizontal="right" vertical="center" wrapText="1"/>
    </xf>
    <xf numFmtId="0" fontId="17" fillId="0" borderId="0" xfId="0" applyFont="1" applyAlignment="1">
      <alignment vertical="top" wrapText="1"/>
    </xf>
    <xf numFmtId="167" fontId="14" fillId="5" borderId="12" xfId="0" applyNumberFormat="1" applyFont="1" applyFill="1" applyBorder="1" applyAlignment="1">
      <alignment horizontal="right"/>
    </xf>
    <xf numFmtId="0" fontId="0" fillId="5" borderId="0" xfId="0" applyFill="1" applyAlignment="1">
      <alignment horizontal="left" indent="1"/>
    </xf>
    <xf numFmtId="0" fontId="0" fillId="5" borderId="0" xfId="0" applyFill="1" applyAlignment="1">
      <alignment horizontal="left" indent="2"/>
    </xf>
    <xf numFmtId="0" fontId="2" fillId="5" borderId="0" xfId="0" applyFont="1" applyFill="1" applyAlignment="1">
      <alignment horizontal="left" indent="1"/>
    </xf>
    <xf numFmtId="171" fontId="14" fillId="14" borderId="20" xfId="0" applyNumberFormat="1" applyFont="1" applyFill="1" applyBorder="1" applyProtection="1">
      <protection hidden="1"/>
    </xf>
    <xf numFmtId="10" fontId="14" fillId="14" borderId="20" xfId="2" applyNumberFormat="1" applyFont="1" applyFill="1" applyBorder="1" applyAlignment="1" applyProtection="1">
      <alignment horizontal="right"/>
      <protection hidden="1"/>
    </xf>
    <xf numFmtId="172" fontId="14" fillId="14" borderId="20" xfId="0" applyNumberFormat="1" applyFont="1" applyFill="1" applyBorder="1" applyAlignment="1" applyProtection="1">
      <alignment horizontal="center"/>
      <protection hidden="1"/>
    </xf>
    <xf numFmtId="172" fontId="14" fillId="14" borderId="18"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0" fontId="25" fillId="8" borderId="4" xfId="6" applyFont="1" applyFill="1" applyBorder="1" applyAlignment="1">
      <alignment horizontal="center" vertical="center" wrapText="1"/>
    </xf>
    <xf numFmtId="9" fontId="25" fillId="8" borderId="4" xfId="2" applyFont="1" applyFill="1" applyBorder="1" applyAlignment="1">
      <alignment horizontal="center" vertical="center" wrapText="1"/>
    </xf>
    <xf numFmtId="0" fontId="25" fillId="9" borderId="4" xfId="6"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6" applyNumberFormat="1" applyFont="1" applyFill="1" applyBorder="1" applyAlignment="1" applyProtection="1">
      <alignment horizontal="center" vertical="center"/>
      <protection locked="0"/>
    </xf>
    <xf numFmtId="3" fontId="25" fillId="9" borderId="4" xfId="6" applyNumberFormat="1" applyFont="1" applyFill="1" applyBorder="1" applyAlignment="1" applyProtection="1">
      <alignment horizontal="center" vertical="center" wrapText="1"/>
      <protection locked="0"/>
    </xf>
    <xf numFmtId="3" fontId="25" fillId="16" borderId="4" xfId="6" applyNumberFormat="1" applyFont="1" applyFill="1" applyBorder="1" applyAlignment="1" applyProtection="1">
      <alignment horizontal="center" vertical="center"/>
      <protection locked="0"/>
    </xf>
    <xf numFmtId="3" fontId="18" fillId="9" borderId="4" xfId="6" applyNumberFormat="1"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44" fontId="14" fillId="14" borderId="20" xfId="1" applyFont="1" applyFill="1" applyBorder="1" applyAlignment="1" applyProtection="1">
      <alignment horizontal="right"/>
      <protection hidden="1"/>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2" fillId="13" borderId="4" xfId="0" applyFont="1" applyFill="1" applyBorder="1" applyAlignment="1">
      <alignment horizontal="centerContinuous"/>
    </xf>
    <xf numFmtId="0" fontId="2" fillId="5" borderId="17" xfId="0" applyFont="1" applyFill="1" applyBorder="1" applyAlignment="1">
      <alignment vertical="center" wrapText="1"/>
    </xf>
    <xf numFmtId="0" fontId="0" fillId="5" borderId="17" xfId="0" applyFill="1" applyBorder="1" applyAlignment="1">
      <alignment vertical="center"/>
    </xf>
    <xf numFmtId="0" fontId="0" fillId="5" borderId="11" xfId="0" applyFill="1" applyBorder="1" applyAlignment="1">
      <alignment vertical="center"/>
    </xf>
    <xf numFmtId="166" fontId="2" fillId="6" borderId="4" xfId="0" applyNumberFormat="1" applyFont="1" applyFill="1" applyBorder="1" applyAlignment="1" applyProtection="1">
      <alignment vertical="center"/>
      <protection hidden="1"/>
    </xf>
    <xf numFmtId="166" fontId="2" fillId="6" borderId="4" xfId="0" applyNumberFormat="1" applyFont="1" applyFill="1" applyBorder="1" applyAlignment="1" applyProtection="1">
      <alignment horizontal="right" vertical="center"/>
      <protection hidden="1"/>
    </xf>
    <xf numFmtId="170" fontId="25" fillId="8" borderId="4" xfId="7" applyNumberFormat="1" applyFont="1" applyFill="1" applyBorder="1" applyAlignment="1" applyProtection="1">
      <alignment horizontal="center" vertical="center" wrapText="1"/>
    </xf>
    <xf numFmtId="0" fontId="0" fillId="5" borderId="0" xfId="0" applyFill="1" applyAlignment="1">
      <alignment horizontal="right" vertical="center"/>
    </xf>
    <xf numFmtId="0" fontId="25" fillId="2" borderId="4" xfId="6" applyFont="1" applyFill="1" applyBorder="1" applyAlignment="1" applyProtection="1">
      <alignment horizontal="center" vertical="center" wrapText="1"/>
      <protection locked="0"/>
    </xf>
    <xf numFmtId="0" fontId="0" fillId="5" borderId="4" xfId="0" applyFill="1" applyBorder="1" applyAlignment="1">
      <alignment horizontal="center" vertical="center"/>
    </xf>
    <xf numFmtId="3" fontId="25" fillId="8" borderId="4" xfId="6" applyNumberFormat="1" applyFont="1" applyFill="1" applyBorder="1" applyAlignment="1">
      <alignment horizontal="center" vertical="center" wrapText="1"/>
    </xf>
    <xf numFmtId="169" fontId="25" fillId="9" borderId="4" xfId="5" applyNumberFormat="1" applyFont="1" applyFill="1" applyBorder="1" applyAlignment="1" applyProtection="1">
      <alignment horizontal="center" vertical="center" wrapText="1"/>
      <protection locked="0"/>
    </xf>
    <xf numFmtId="169" fontId="18" fillId="9" borderId="4" xfId="5"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5" fillId="17" borderId="4" xfId="6" applyFont="1" applyFill="1" applyBorder="1" applyAlignment="1">
      <alignment horizontal="center" vertical="center" wrapText="1"/>
    </xf>
    <xf numFmtId="0" fontId="2" fillId="12" borderId="15" xfId="0" applyFont="1" applyFill="1" applyBorder="1" applyAlignment="1">
      <alignment horizontal="center" vertical="center" wrapText="1"/>
    </xf>
    <xf numFmtId="9" fontId="25" fillId="9" borderId="4" xfId="2" applyFont="1" applyFill="1" applyBorder="1" applyAlignment="1" applyProtection="1">
      <alignment horizontal="center" vertical="center" wrapText="1"/>
      <protection locked="0"/>
    </xf>
    <xf numFmtId="173" fontId="0" fillId="0" borderId="0" xfId="5" applyNumberFormat="1" applyFont="1" applyAlignment="1">
      <alignment horizontal="center" vertical="center"/>
    </xf>
    <xf numFmtId="9" fontId="0" fillId="0" borderId="0" xfId="0" applyNumberFormat="1"/>
    <xf numFmtId="169" fontId="0" fillId="5" borderId="0" xfId="0" applyNumberFormat="1" applyFill="1" applyAlignment="1">
      <alignment horizontal="center" vertical="center"/>
    </xf>
    <xf numFmtId="2" fontId="0" fillId="5" borderId="0" xfId="0" applyNumberFormat="1" applyFill="1" applyAlignment="1">
      <alignment horizontal="center" vertical="center"/>
    </xf>
    <xf numFmtId="4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0" fontId="10" fillId="5" borderId="0" xfId="0" applyFont="1" applyFill="1" applyAlignment="1">
      <alignment vertical="center"/>
    </xf>
    <xf numFmtId="0" fontId="2" fillId="13" borderId="4" xfId="0" applyFont="1" applyFill="1" applyBorder="1" applyAlignment="1">
      <alignment horizontal="center" vertical="center" wrapText="1"/>
    </xf>
    <xf numFmtId="0" fontId="2" fillId="8" borderId="4" xfId="0" applyFont="1" applyFill="1" applyBorder="1" applyAlignment="1">
      <alignment horizontal="center" vertical="center"/>
    </xf>
    <xf numFmtId="169" fontId="1" fillId="7" borderId="4" xfId="5"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169" fontId="17" fillId="7" borderId="4" xfId="5"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3" fontId="2" fillId="8" borderId="4" xfId="0" applyNumberFormat="1" applyFont="1" applyFill="1" applyBorder="1" applyAlignment="1">
      <alignment horizontal="center" vertical="center"/>
    </xf>
    <xf numFmtId="0" fontId="0" fillId="5" borderId="0" xfId="0" applyFill="1" applyAlignment="1">
      <alignment horizontal="center" vertical="center" wrapText="1"/>
    </xf>
    <xf numFmtId="9" fontId="0" fillId="0" borderId="0" xfId="2" applyFont="1"/>
    <xf numFmtId="9" fontId="0" fillId="0" borderId="0" xfId="2" applyFont="1" applyFill="1" applyBorder="1"/>
    <xf numFmtId="0" fontId="2" fillId="16" borderId="4" xfId="0" applyFont="1" applyFill="1" applyBorder="1"/>
    <xf numFmtId="9" fontId="0" fillId="5" borderId="0" xfId="2" applyFont="1" applyFill="1"/>
    <xf numFmtId="0" fontId="0" fillId="12" borderId="4" xfId="0" applyFill="1" applyBorder="1" applyAlignment="1">
      <alignment horizontal="center" vertical="center" wrapText="1"/>
    </xf>
    <xf numFmtId="0" fontId="0" fillId="16" borderId="4" xfId="0" applyFill="1" applyBorder="1" applyAlignment="1">
      <alignment horizontal="center" vertical="center"/>
    </xf>
    <xf numFmtId="169" fontId="0" fillId="8" borderId="4" xfId="5" applyNumberFormat="1" applyFont="1" applyFill="1" applyBorder="1" applyAlignment="1">
      <alignment horizontal="center" vertical="center"/>
    </xf>
    <xf numFmtId="9" fontId="0" fillId="8" borderId="4" xfId="2" applyFont="1" applyFill="1" applyBorder="1" applyAlignment="1">
      <alignment horizontal="center" vertical="center"/>
    </xf>
    <xf numFmtId="0" fontId="6" fillId="18" borderId="0" xfId="0" applyFont="1" applyFill="1" applyAlignment="1">
      <alignment horizontal="centerContinuous" vertical="center"/>
    </xf>
    <xf numFmtId="169" fontId="2" fillId="7" borderId="4" xfId="5" applyNumberFormat="1" applyFont="1" applyFill="1" applyBorder="1" applyAlignment="1" applyProtection="1">
      <alignment horizontal="center" vertical="center"/>
      <protection hidden="1"/>
    </xf>
    <xf numFmtId="9" fontId="2" fillId="7" borderId="4" xfId="2" applyFont="1" applyFill="1" applyBorder="1" applyAlignment="1" applyProtection="1">
      <alignment horizontal="center" vertical="center"/>
      <protection hidden="1"/>
    </xf>
    <xf numFmtId="0" fontId="0" fillId="9" borderId="1" xfId="0" applyFill="1" applyBorder="1" applyAlignment="1" applyProtection="1">
      <alignment horizontal="centerContinuous" vertical="center"/>
      <protection locked="0"/>
    </xf>
    <xf numFmtId="0" fontId="0" fillId="9" borderId="2" xfId="0" applyFill="1" applyBorder="1" applyAlignment="1" applyProtection="1">
      <alignment horizontal="centerContinuous" vertical="center"/>
      <protection locked="0"/>
    </xf>
    <xf numFmtId="0" fontId="0" fillId="9" borderId="3" xfId="0" applyFill="1" applyBorder="1" applyAlignment="1" applyProtection="1">
      <alignment horizontal="centerContinuous" vertical="center"/>
      <protection locked="0"/>
    </xf>
    <xf numFmtId="0" fontId="2" fillId="13" borderId="14" xfId="0" applyFont="1" applyFill="1" applyBorder="1" applyAlignment="1">
      <alignment horizontal="center" vertical="center" wrapText="1"/>
    </xf>
    <xf numFmtId="1" fontId="0" fillId="5" borderId="4" xfId="0" applyNumberFormat="1" applyFill="1" applyBorder="1"/>
    <xf numFmtId="9" fontId="25" fillId="8" borderId="4" xfId="2" applyFont="1" applyFill="1" applyBorder="1" applyAlignment="1" applyProtection="1">
      <alignment horizontal="center" vertical="center" wrapText="1"/>
    </xf>
    <xf numFmtId="0" fontId="0" fillId="9" borderId="4" xfId="0" applyFill="1" applyBorder="1" applyProtection="1">
      <protection locked="0"/>
    </xf>
    <xf numFmtId="0" fontId="0" fillId="5" borderId="0" xfId="0" applyFill="1" applyAlignment="1">
      <alignment horizontal="left" vertical="center"/>
    </xf>
    <xf numFmtId="166" fontId="12" fillId="5" borderId="3" xfId="0" applyNumberFormat="1" applyFont="1" applyFill="1" applyBorder="1" applyAlignment="1">
      <alignment vertical="center"/>
    </xf>
    <xf numFmtId="0" fontId="0" fillId="5" borderId="3" xfId="0" applyFill="1" applyBorder="1" applyAlignment="1">
      <alignment vertical="center"/>
    </xf>
    <xf numFmtId="44" fontId="0" fillId="9" borderId="4" xfId="0" applyNumberFormat="1" applyFill="1" applyBorder="1" applyAlignment="1" applyProtection="1">
      <alignment horizontal="center" vertical="center" wrapText="1"/>
      <protection locked="0"/>
    </xf>
    <xf numFmtId="1" fontId="0" fillId="9" borderId="4" xfId="0" applyNumberFormat="1" applyFill="1" applyBorder="1" applyAlignment="1" applyProtection="1">
      <alignment horizontal="center" vertical="center" wrapText="1"/>
      <protection locked="0"/>
    </xf>
    <xf numFmtId="44" fontId="0" fillId="15" borderId="4" xfId="0" applyNumberFormat="1" applyFill="1" applyBorder="1" applyAlignment="1">
      <alignment horizontal="center" vertical="center" wrapText="1"/>
    </xf>
    <xf numFmtId="0" fontId="0" fillId="9" borderId="4" xfId="0" applyFill="1" applyBorder="1" applyAlignment="1" applyProtection="1">
      <alignment horizontal="center" vertical="center" wrapText="1"/>
      <protection locked="0"/>
    </xf>
    <xf numFmtId="169" fontId="11" fillId="7" borderId="4" xfId="5" applyNumberFormat="1" applyFont="1" applyFill="1" applyBorder="1" applyAlignment="1" applyProtection="1">
      <alignment horizontal="center" vertical="center"/>
      <protection hidden="1"/>
    </xf>
    <xf numFmtId="9" fontId="11" fillId="7" borderId="4" xfId="2" applyFont="1" applyFill="1" applyBorder="1" applyAlignment="1" applyProtection="1">
      <alignment horizontal="center" vertical="center"/>
      <protection hidden="1"/>
    </xf>
    <xf numFmtId="0" fontId="2" fillId="13" borderId="1" xfId="0" applyFont="1" applyFill="1" applyBorder="1" applyAlignment="1">
      <alignment horizontal="centerContinuous"/>
    </xf>
    <xf numFmtId="0" fontId="0" fillId="5" borderId="10" xfId="0" applyFill="1" applyBorder="1" applyAlignment="1">
      <alignment vertical="center"/>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5" borderId="4" xfId="0" applyFill="1" applyBorder="1" applyAlignment="1">
      <alignment horizontal="center" vertical="center"/>
    </xf>
    <xf numFmtId="9" fontId="0" fillId="15" borderId="4" xfId="2" applyFont="1" applyFill="1" applyBorder="1" applyAlignment="1" applyProtection="1">
      <alignment horizontal="center" vertical="center"/>
      <protection hidden="1"/>
    </xf>
    <xf numFmtId="0" fontId="25" fillId="8" borderId="4" xfId="6" applyFont="1" applyFill="1" applyBorder="1" applyAlignment="1" applyProtection="1">
      <alignment horizontal="center" vertical="center" wrapText="1"/>
      <protection hidden="1"/>
    </xf>
    <xf numFmtId="9" fontId="25" fillId="8" borderId="4" xfId="2" applyFont="1" applyFill="1" applyBorder="1" applyAlignment="1" applyProtection="1">
      <alignment horizontal="center" vertical="center" wrapText="1"/>
      <protection hidden="1"/>
    </xf>
    <xf numFmtId="3" fontId="25" fillId="8" borderId="4" xfId="6" applyNumberFormat="1" applyFont="1" applyFill="1" applyBorder="1" applyAlignment="1" applyProtection="1">
      <alignment horizontal="center" vertical="center" wrapText="1"/>
      <protection hidden="1"/>
    </xf>
    <xf numFmtId="169" fontId="25" fillId="8" borderId="4" xfId="5" applyNumberFormat="1" applyFont="1" applyFill="1" applyBorder="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xf numFmtId="169" fontId="10" fillId="8" borderId="4" xfId="5" applyNumberFormat="1" applyFont="1" applyFill="1" applyBorder="1" applyAlignment="1" applyProtection="1">
      <alignment horizontal="center" vertical="center" wrapText="1"/>
      <protection hidden="1"/>
    </xf>
    <xf numFmtId="169" fontId="10" fillId="8" borderId="4" xfId="5" applyNumberFormat="1" applyFont="1" applyFill="1" applyBorder="1" applyAlignment="1" applyProtection="1">
      <alignment horizontal="center" vertical="center"/>
      <protection hidden="1"/>
    </xf>
    <xf numFmtId="9" fontId="10" fillId="8" borderId="4" xfId="2"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wrapText="1"/>
      <protection hidden="1"/>
    </xf>
    <xf numFmtId="0" fontId="0" fillId="19" borderId="4" xfId="0" applyFill="1" applyBorder="1" applyAlignment="1">
      <alignment horizontal="center" vertical="center" wrapText="1"/>
    </xf>
    <xf numFmtId="0" fontId="0" fillId="19" borderId="4" xfId="0" applyFill="1" applyBorder="1" applyAlignment="1">
      <alignment horizontal="center" vertical="center"/>
    </xf>
    <xf numFmtId="0" fontId="6" fillId="18" borderId="5" xfId="0" applyFont="1" applyFill="1" applyBorder="1" applyAlignment="1">
      <alignment horizontal="center" vertical="center"/>
    </xf>
    <xf numFmtId="0" fontId="6" fillId="18" borderId="6" xfId="0" applyFont="1" applyFill="1" applyBorder="1" applyAlignment="1">
      <alignment horizontal="center" vertical="center"/>
    </xf>
    <xf numFmtId="0" fontId="6" fillId="18" borderId="7" xfId="0" applyFont="1" applyFill="1" applyBorder="1" applyAlignment="1">
      <alignment horizontal="center" vertical="center"/>
    </xf>
    <xf numFmtId="0" fontId="6" fillId="18" borderId="8" xfId="0" applyFont="1" applyFill="1" applyBorder="1" applyAlignment="1">
      <alignment horizontal="center" vertical="center"/>
    </xf>
    <xf numFmtId="0" fontId="6" fillId="18" borderId="9" xfId="0" applyFont="1" applyFill="1" applyBorder="1" applyAlignment="1">
      <alignment horizontal="center" vertical="center"/>
    </xf>
    <xf numFmtId="0" fontId="6" fillId="18" borderId="10"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0" xfId="0" applyFont="1" applyFill="1" applyAlignment="1">
      <alignment horizontal="center" vertical="center"/>
    </xf>
    <xf numFmtId="0" fontId="5" fillId="5" borderId="16"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10" fillId="2" borderId="1" xfId="0" applyFont="1" applyFill="1" applyBorder="1" applyAlignment="1">
      <alignment horizontal="center"/>
    </xf>
    <xf numFmtId="0" fontId="10" fillId="2" borderId="3" xfId="0" applyFont="1" applyFill="1" applyBorder="1" applyAlignment="1">
      <alignment horizontal="center"/>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4" xfId="0" applyFill="1" applyBorder="1" applyAlignment="1">
      <alignment horizontal="left" vertical="top" wrapText="1"/>
    </xf>
    <xf numFmtId="44" fontId="0" fillId="9" borderId="1" xfId="0" applyNumberFormat="1" applyFill="1" applyBorder="1" applyAlignment="1" applyProtection="1">
      <alignment horizontal="center" vertical="center"/>
      <protection locked="0"/>
    </xf>
    <xf numFmtId="44" fontId="0" fillId="9" borderId="3"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5" borderId="4" xfId="0" applyFill="1" applyBorder="1" applyAlignment="1">
      <alignment horizontal="center" vertical="center" wrapText="1"/>
    </xf>
    <xf numFmtId="0" fontId="2" fillId="13" borderId="4" xfId="0" applyFont="1" applyFill="1" applyBorder="1" applyAlignment="1" applyProtection="1">
      <alignment horizontal="center" vertical="center" wrapText="1"/>
      <protection hidden="1"/>
    </xf>
    <xf numFmtId="0" fontId="21" fillId="5" borderId="1" xfId="0" applyFont="1" applyFill="1" applyBorder="1" applyAlignment="1" applyProtection="1">
      <alignment horizontal="left" vertical="center" wrapText="1"/>
      <protection hidden="1"/>
    </xf>
    <xf numFmtId="0" fontId="21" fillId="5" borderId="3" xfId="0" applyFont="1" applyFill="1" applyBorder="1" applyAlignment="1" applyProtection="1">
      <alignment horizontal="left" vertical="center" wrapText="1"/>
      <protection hidden="1"/>
    </xf>
    <xf numFmtId="0" fontId="2" fillId="5" borderId="14"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21" fillId="5" borderId="4" xfId="0" applyFont="1" applyFill="1" applyBorder="1" applyAlignment="1" applyProtection="1">
      <alignment horizontal="left" vertical="center" wrapText="1"/>
      <protection hidden="1"/>
    </xf>
    <xf numFmtId="0" fontId="11" fillId="12" borderId="4" xfId="0" applyFont="1" applyFill="1" applyBorder="1" applyAlignment="1" applyProtection="1">
      <alignment horizontal="center" vertical="center" wrapText="1"/>
      <protection hidden="1"/>
    </xf>
    <xf numFmtId="0" fontId="23" fillId="13" borderId="4" xfId="0" applyFont="1" applyFill="1" applyBorder="1" applyAlignment="1" applyProtection="1">
      <alignment horizontal="center" vertical="center" wrapText="1"/>
      <protection hidden="1"/>
    </xf>
    <xf numFmtId="0" fontId="21" fillId="5" borderId="4" xfId="0" applyFont="1" applyFill="1" applyBorder="1" applyAlignment="1" applyProtection="1">
      <alignment horizontal="center" vertical="center" wrapText="1"/>
      <protection hidden="1"/>
    </xf>
    <xf numFmtId="0" fontId="16" fillId="9" borderId="12" xfId="0" applyFont="1" applyFill="1" applyBorder="1" applyAlignment="1">
      <alignment horizontal="left" vertical="top"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0" fillId="0" borderId="4" xfId="0" applyBorder="1" applyAlignment="1">
      <alignment horizontal="left" vertical="top"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11" xfId="0" applyFont="1" applyFill="1" applyBorder="1" applyAlignment="1">
      <alignment horizontal="center" vertical="center" wrapText="1"/>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3" xfId="0" applyFont="1" applyFill="1" applyBorder="1" applyAlignment="1">
      <alignment horizontal="center" vertical="center"/>
    </xf>
    <xf numFmtId="44" fontId="11" fillId="7" borderId="17" xfId="0" applyNumberFormat="1" applyFont="1" applyFill="1" applyBorder="1" applyAlignment="1" applyProtection="1">
      <alignment horizontal="center" vertical="center"/>
      <protection hidden="1"/>
    </xf>
    <xf numFmtId="44" fontId="11" fillId="7" borderId="16" xfId="0" applyNumberFormat="1" applyFont="1" applyFill="1" applyBorder="1" applyAlignment="1" applyProtection="1">
      <alignment horizontal="center" vertical="center"/>
      <protection hidden="1"/>
    </xf>
    <xf numFmtId="0" fontId="21" fillId="5" borderId="19" xfId="0" applyFont="1" applyFill="1" applyBorder="1" applyAlignment="1" applyProtection="1">
      <alignment horizontal="left" vertical="center" wrapText="1"/>
      <protection hidden="1"/>
    </xf>
    <xf numFmtId="4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0" fontId="0" fillId="12" borderId="14" xfId="0" applyFill="1" applyBorder="1" applyAlignment="1">
      <alignment horizontal="center" vertical="center" wrapText="1"/>
    </xf>
    <xf numFmtId="0" fontId="0" fillId="12" borderId="11" xfId="0" applyFill="1" applyBorder="1" applyAlignment="1">
      <alignment horizontal="center" vertical="center" wrapText="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0" fillId="5" borderId="3" xfId="0" applyFill="1" applyBorder="1" applyAlignment="1">
      <alignment horizontal="center" vertical="center" wrapText="1"/>
    </xf>
    <xf numFmtId="0" fontId="0" fillId="5" borderId="4" xfId="0" applyFill="1" applyBorder="1" applyAlignment="1">
      <alignment horizontal="center" vertical="center"/>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24" fillId="13" borderId="3" xfId="0" applyFont="1" applyFill="1" applyBorder="1" applyAlignment="1" applyProtection="1">
      <alignment horizontal="center" vertical="center" wrapText="1"/>
      <protection hidden="1"/>
    </xf>
    <xf numFmtId="0" fontId="16" fillId="9" borderId="12" xfId="0" applyFont="1" applyFill="1" applyBorder="1" applyAlignment="1">
      <alignment horizontal="left" vertical="center" wrapText="1"/>
    </xf>
    <xf numFmtId="44" fontId="0" fillId="7" borderId="4" xfId="0" applyNumberFormat="1" applyFill="1" applyBorder="1" applyAlignment="1" applyProtection="1">
      <alignment horizontal="center" vertical="center"/>
      <protection hidden="1"/>
    </xf>
    <xf numFmtId="0" fontId="22" fillId="5" borderId="4" xfId="0" applyFont="1" applyFill="1" applyBorder="1" applyAlignment="1" applyProtection="1">
      <alignment horizontal="left" vertical="center" wrapText="1"/>
      <protection hidden="1"/>
    </xf>
    <xf numFmtId="44" fontId="2" fillId="7" borderId="4" xfId="0" applyNumberFormat="1" applyFont="1" applyFill="1" applyBorder="1" applyAlignment="1" applyProtection="1">
      <alignment horizontal="center" vertical="center"/>
      <protection hidden="1"/>
    </xf>
    <xf numFmtId="0" fontId="17" fillId="0" borderId="0" xfId="0" applyFont="1" applyAlignment="1">
      <alignment horizontal="left" vertical="top" wrapText="1"/>
    </xf>
  </cellXfs>
  <cellStyles count="8">
    <cellStyle name="Hipervínculo" xfId="3" builtinId="8"/>
    <cellStyle name="Millares" xfId="5" builtinId="3"/>
    <cellStyle name="Moneda" xfId="1" builtinId="4"/>
    <cellStyle name="Moneda 2" xfId="7" xr:uid="{00000000-0005-0000-0000-000003000000}"/>
    <cellStyle name="Normal" xfId="0" builtinId="0"/>
    <cellStyle name="Normal 2" xfId="4" xr:uid="{00000000-0005-0000-0000-000005000000}"/>
    <cellStyle name="Normal 4" xfId="6" xr:uid="{00000000-0005-0000-0000-000006000000}"/>
    <cellStyle name="Porcentaje" xfId="2" builtinId="5"/>
  </cellStyles>
  <dxfs count="8">
    <dxf>
      <fill>
        <patternFill>
          <bgColor rgb="FFA9D08E"/>
        </patternFill>
      </fill>
    </dxf>
    <dxf>
      <fill>
        <patternFill>
          <bgColor rgb="FFC00000"/>
        </patternFill>
      </fill>
    </dxf>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
      <fill>
        <patternFill>
          <bgColor rgb="FFFFCCCC"/>
        </patternFill>
      </fill>
    </dxf>
  </dxfs>
  <tableStyles count="0" defaultTableStyle="TableStyleMedium2" defaultPivotStyle="PivotStyleLight16"/>
  <colors>
    <mruColors>
      <color rgb="FFFFF2CC"/>
      <color rgb="FFFCE4D6"/>
      <color rgb="FFD9D9D9"/>
      <color rgb="FFC00000"/>
      <color rgb="FFA9D08E"/>
      <color rgb="FFE2EFDA"/>
      <color rgb="FFDDEBF7"/>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638419</xdr:colOff>
      <xdr:row>0</xdr:row>
      <xdr:rowOff>100853</xdr:rowOff>
    </xdr:from>
    <xdr:to>
      <xdr:col>27</xdr:col>
      <xdr:colOff>721087</xdr:colOff>
      <xdr:row>6</xdr:row>
      <xdr:rowOff>11206</xdr:rowOff>
    </xdr:to>
    <xdr:pic>
      <xdr:nvPicPr>
        <xdr:cNvPr id="4" name="Imagen 4" descr="Interfaz de usuario gráfica, Texto, Aplicación&#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69419" y="100853"/>
          <a:ext cx="1603306" cy="9829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362857"/>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2254698</xdr:colOff>
      <xdr:row>4</xdr:row>
      <xdr:rowOff>82158</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84150"/>
          <a:ext cx="4324798" cy="63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2" name="Imagen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602177</xdr:colOff>
      <xdr:row>5</xdr:row>
      <xdr:rowOff>69324</xdr:rowOff>
    </xdr:to>
    <xdr:pic>
      <xdr:nvPicPr>
        <xdr:cNvPr id="2" name="Imagen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3240602" cy="61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2</xdr:col>
      <xdr:colOff>1686373</xdr:colOff>
      <xdr:row>5</xdr:row>
      <xdr:rowOff>85333</xdr:rowOff>
    </xdr:to>
    <xdr:pic>
      <xdr:nvPicPr>
        <xdr:cNvPr id="3" name="Imagen 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refreshError="1"/>
      <sheetData sheetId="1" refreshError="1"/>
      <sheetData sheetId="2" refreshError="1"/>
      <sheetData sheetId="3" refreshError="1"/>
      <sheetData sheetId="4" refreshError="1"/>
      <sheetData sheetId="5" refreshError="1"/>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1"/>
  <sheetViews>
    <sheetView tabSelected="1" zoomScale="70" zoomScaleNormal="70" workbookViewId="0">
      <selection activeCell="B9" sqref="B9"/>
    </sheetView>
  </sheetViews>
  <sheetFormatPr baseColWidth="10" defaultColWidth="10.77734375" defaultRowHeight="14.4" x14ac:dyDescent="0.3"/>
  <cols>
    <col min="1" max="1" width="3.5546875" style="11" customWidth="1"/>
    <col min="2" max="2" width="10.77734375" style="11"/>
    <col min="3" max="3" width="27.44140625" style="11" bestFit="1" customWidth="1"/>
    <col min="4" max="16384" width="10.77734375" style="11"/>
  </cols>
  <sheetData>
    <row r="1" spans="1:29"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
      <c r="A3" s="3"/>
      <c r="B3" s="3"/>
      <c r="C3" s="3"/>
      <c r="D3" s="3"/>
      <c r="E3" s="3"/>
      <c r="F3" s="3"/>
      <c r="G3" s="3"/>
      <c r="H3" s="3"/>
      <c r="I3" s="3"/>
      <c r="J3" s="3"/>
      <c r="K3" s="3"/>
      <c r="L3" s="3"/>
      <c r="M3" s="3" t="s">
        <v>0</v>
      </c>
      <c r="N3" s="3"/>
      <c r="O3" s="123"/>
      <c r="P3" s="124"/>
      <c r="Q3" s="124"/>
      <c r="R3" s="125"/>
      <c r="S3" s="3"/>
      <c r="T3" s="3"/>
      <c r="U3" s="3"/>
      <c r="V3" s="3"/>
      <c r="W3" s="3"/>
      <c r="X3" s="3"/>
      <c r="Y3" s="3"/>
      <c r="Z3" s="3"/>
      <c r="AA3" s="3"/>
      <c r="AB3" s="3"/>
      <c r="AC3" s="3"/>
    </row>
    <row r="4" spans="1:29"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3">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3">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3">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3">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3">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3">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3">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3">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3">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3">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3">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3">
      <c r="A18" s="4"/>
      <c r="B18" s="1" t="s">
        <v>15</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3">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3">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3">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3">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 x14ac:dyDescent="0.35">
      <c r="A24" s="12"/>
      <c r="B24" s="171" t="s">
        <v>18</v>
      </c>
      <c r="C24" s="172"/>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3">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3">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3">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3">
      <c r="A28" s="4"/>
      <c r="B28" s="7" t="s">
        <v>20</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3">
      <c r="A29" s="4"/>
      <c r="B29" s="7" t="s">
        <v>286</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1" spans="1:29" ht="21" x14ac:dyDescent="0.3">
      <c r="B31" s="2" t="s">
        <v>21</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3">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3">
      <c r="B33" s="7" t="s">
        <v>22</v>
      </c>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9" ht="21" x14ac:dyDescent="0.3">
      <c r="B34" s="7" t="s">
        <v>285</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3">
      <c r="B36" s="2" t="s">
        <v>23</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3">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3">
      <c r="B38" s="7" t="s">
        <v>24</v>
      </c>
      <c r="C38" s="6"/>
      <c r="D38" s="6"/>
      <c r="E38" s="6"/>
      <c r="F38" s="6"/>
      <c r="G38" s="6"/>
      <c r="H38" s="6"/>
      <c r="I38" s="6"/>
      <c r="J38" s="6"/>
      <c r="K38" s="6"/>
      <c r="L38" s="6"/>
      <c r="M38" s="6"/>
      <c r="N38" s="6"/>
      <c r="O38" s="6"/>
      <c r="P38" s="6"/>
      <c r="Q38" s="4"/>
      <c r="R38" s="4"/>
      <c r="S38" s="4"/>
      <c r="T38" s="4"/>
      <c r="U38" s="4"/>
      <c r="V38" s="4"/>
      <c r="W38" s="4"/>
      <c r="X38" s="4"/>
      <c r="Y38" s="4"/>
      <c r="Z38" s="4"/>
      <c r="AA38" s="4"/>
      <c r="AB38" s="4"/>
    </row>
    <row r="40" spans="1:29" ht="21" x14ac:dyDescent="0.3">
      <c r="A40" s="4"/>
      <c r="B40" s="2" t="s">
        <v>25</v>
      </c>
      <c r="C40" s="2"/>
      <c r="D40" s="2"/>
      <c r="E40" s="2"/>
      <c r="F40" s="2"/>
      <c r="G40" s="2"/>
      <c r="H40" s="2"/>
      <c r="I40" s="2"/>
      <c r="J40" s="2"/>
      <c r="K40" s="2"/>
      <c r="L40" s="2"/>
      <c r="M40" s="2"/>
      <c r="N40" s="2"/>
      <c r="O40" s="2"/>
      <c r="P40" s="2"/>
      <c r="Q40" s="2"/>
      <c r="R40" s="2"/>
      <c r="S40" s="2"/>
      <c r="T40" s="2"/>
      <c r="U40" s="2"/>
      <c r="V40" s="2"/>
      <c r="W40" s="2"/>
      <c r="X40" s="2"/>
      <c r="Y40" s="2"/>
      <c r="Z40" s="2"/>
      <c r="AA40" s="2"/>
      <c r="AB40" s="2"/>
      <c r="AC40" s="4"/>
    </row>
    <row r="41" spans="1:29" ht="21" x14ac:dyDescent="0.3">
      <c r="A41" s="4"/>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4"/>
    </row>
    <row r="42" spans="1:29" ht="21" x14ac:dyDescent="0.3">
      <c r="A42" s="4"/>
      <c r="B42" s="7" t="s">
        <v>26</v>
      </c>
      <c r="C42" s="6"/>
      <c r="D42" s="6"/>
      <c r="E42" s="6"/>
      <c r="F42" s="6"/>
      <c r="G42" s="6"/>
      <c r="H42" s="6"/>
      <c r="I42" s="6"/>
      <c r="J42" s="6"/>
      <c r="K42" s="6"/>
      <c r="L42" s="6"/>
      <c r="M42" s="6"/>
      <c r="N42" s="6"/>
      <c r="O42" s="6"/>
      <c r="P42" s="6"/>
      <c r="Q42" s="4"/>
      <c r="R42" s="4"/>
      <c r="S42" s="4"/>
      <c r="T42" s="4"/>
      <c r="U42" s="4"/>
      <c r="V42" s="4"/>
      <c r="W42" s="4"/>
      <c r="X42" s="4"/>
      <c r="Y42" s="4"/>
      <c r="Z42" s="4"/>
      <c r="AA42" s="4"/>
      <c r="AB42" s="4"/>
      <c r="AC42" s="4"/>
    </row>
    <row r="43" spans="1:29" ht="21" x14ac:dyDescent="0.3">
      <c r="A43" s="4"/>
      <c r="B43" s="7" t="s">
        <v>27</v>
      </c>
      <c r="C43" s="6"/>
      <c r="D43" s="6"/>
      <c r="E43" s="6"/>
      <c r="F43" s="6"/>
      <c r="G43" s="6"/>
      <c r="H43" s="6"/>
      <c r="I43" s="6"/>
      <c r="J43" s="6"/>
      <c r="K43" s="6"/>
      <c r="L43" s="6"/>
      <c r="M43" s="6"/>
      <c r="N43" s="6"/>
      <c r="O43" s="6"/>
      <c r="P43" s="6"/>
      <c r="Q43" s="6"/>
      <c r="R43" s="6"/>
      <c r="S43" s="6"/>
      <c r="T43" s="6"/>
      <c r="U43" s="6"/>
      <c r="V43" s="6"/>
      <c r="W43" s="6"/>
      <c r="X43" s="6"/>
      <c r="Y43" s="6"/>
      <c r="Z43" s="6"/>
      <c r="AA43" s="6"/>
      <c r="AB43" s="6"/>
      <c r="AC43" s="4"/>
    </row>
    <row r="45" spans="1:29" ht="21" x14ac:dyDescent="0.3">
      <c r="A45" s="4"/>
      <c r="B45" s="2" t="s">
        <v>28</v>
      </c>
      <c r="C45" s="2"/>
      <c r="D45" s="2"/>
      <c r="E45" s="2"/>
      <c r="F45" s="2"/>
      <c r="G45" s="2"/>
      <c r="H45" s="2"/>
      <c r="I45" s="2"/>
      <c r="J45" s="2"/>
      <c r="K45" s="2"/>
      <c r="L45" s="2"/>
      <c r="M45" s="2"/>
      <c r="N45" s="2"/>
      <c r="O45" s="2"/>
      <c r="P45" s="2"/>
      <c r="Q45" s="2"/>
      <c r="R45" s="2"/>
      <c r="S45" s="2"/>
      <c r="T45" s="2"/>
      <c r="U45" s="2"/>
      <c r="V45" s="2"/>
      <c r="W45" s="2"/>
      <c r="X45" s="2"/>
      <c r="Y45" s="2"/>
      <c r="Z45" s="2"/>
      <c r="AA45" s="2"/>
      <c r="AB45" s="2"/>
      <c r="AC45" s="4"/>
    </row>
    <row r="46" spans="1:29" ht="21" x14ac:dyDescent="0.3">
      <c r="A46" s="4"/>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4"/>
    </row>
    <row r="47" spans="1:29" ht="21" x14ac:dyDescent="0.3">
      <c r="A47" s="4"/>
      <c r="B47" s="7" t="s">
        <v>29</v>
      </c>
      <c r="C47" s="6"/>
      <c r="D47" s="6"/>
      <c r="E47" s="6"/>
      <c r="F47" s="6"/>
      <c r="G47" s="6"/>
      <c r="H47" s="6"/>
      <c r="I47" s="6"/>
      <c r="J47" s="6"/>
      <c r="K47" s="6"/>
      <c r="L47" s="6"/>
      <c r="M47" s="6"/>
      <c r="N47" s="6"/>
      <c r="O47" s="6"/>
      <c r="P47" s="6"/>
      <c r="Q47" s="6"/>
      <c r="R47" s="6"/>
      <c r="S47" s="6"/>
      <c r="T47" s="6"/>
      <c r="U47" s="6"/>
      <c r="V47" s="6"/>
      <c r="W47" s="6"/>
      <c r="X47" s="6"/>
      <c r="Y47" s="6"/>
      <c r="Z47" s="6"/>
      <c r="AA47" s="6"/>
      <c r="AB47" s="6"/>
      <c r="AC47" s="4"/>
    </row>
    <row r="50" spans="2:28" ht="21" x14ac:dyDescent="0.3">
      <c r="B50" s="2" t="s">
        <v>30</v>
      </c>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1" x14ac:dyDescent="0.3">
      <c r="B51" s="5"/>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ht="21" x14ac:dyDescent="0.3">
      <c r="B52" s="4" t="s">
        <v>31</v>
      </c>
      <c r="C52" s="4"/>
      <c r="D52" s="4"/>
      <c r="E52" s="4"/>
      <c r="F52" s="4"/>
      <c r="G52" s="4"/>
      <c r="H52" s="4"/>
      <c r="I52" s="4"/>
      <c r="J52" s="4"/>
      <c r="K52" s="4"/>
      <c r="L52" s="4"/>
      <c r="M52" s="4"/>
      <c r="N52" s="4"/>
      <c r="O52" s="4"/>
      <c r="P52" s="4"/>
      <c r="Q52" s="4"/>
      <c r="R52" s="4"/>
      <c r="S52" s="4"/>
      <c r="T52" s="4"/>
      <c r="U52" s="4"/>
      <c r="V52" s="4"/>
      <c r="W52" s="4"/>
      <c r="X52" s="4"/>
      <c r="Y52" s="4"/>
      <c r="Z52" s="4"/>
      <c r="AA52" s="4"/>
      <c r="AB52" s="4"/>
    </row>
    <row r="54" spans="2:28" ht="21" x14ac:dyDescent="0.3">
      <c r="B54" s="7"/>
      <c r="C54" s="6"/>
      <c r="D54" s="6"/>
      <c r="E54" s="6"/>
      <c r="F54" s="6"/>
      <c r="G54" s="6"/>
      <c r="H54" s="6"/>
      <c r="I54" s="6"/>
      <c r="J54" s="6"/>
      <c r="K54" s="6"/>
      <c r="L54" s="6"/>
      <c r="M54" s="6"/>
      <c r="N54" s="6"/>
      <c r="O54" s="6"/>
      <c r="P54" s="6"/>
      <c r="Q54" s="6"/>
      <c r="R54" s="6"/>
    </row>
    <row r="55" spans="2:28" ht="21" x14ac:dyDescent="0.3">
      <c r="B55" s="2" t="s">
        <v>32</v>
      </c>
      <c r="C55" s="2"/>
      <c r="D55" s="2"/>
      <c r="E55" s="2"/>
      <c r="F55" s="2"/>
      <c r="G55" s="2"/>
      <c r="H55" s="2"/>
      <c r="I55" s="120"/>
      <c r="J55" s="2"/>
      <c r="K55" s="2"/>
      <c r="L55" s="2"/>
      <c r="M55" s="2"/>
      <c r="N55" s="2"/>
      <c r="O55" s="2"/>
      <c r="P55" s="2"/>
      <c r="Q55" s="2"/>
      <c r="R55" s="2"/>
      <c r="S55" s="2"/>
      <c r="T55" s="2"/>
      <c r="U55" s="2"/>
      <c r="V55" s="2"/>
      <c r="W55" s="2"/>
      <c r="X55" s="2"/>
      <c r="Y55" s="2"/>
      <c r="Z55" s="2"/>
      <c r="AA55" s="2"/>
      <c r="AB55" s="2"/>
    </row>
    <row r="58" spans="2:28" x14ac:dyDescent="0.3">
      <c r="B58" s="156" t="s">
        <v>33</v>
      </c>
      <c r="C58" s="157"/>
      <c r="D58" s="157"/>
      <c r="E58" s="157"/>
      <c r="F58" s="157"/>
      <c r="G58" s="157"/>
      <c r="H58" s="157"/>
      <c r="I58" s="157"/>
      <c r="J58" s="158"/>
      <c r="K58" s="156" t="s">
        <v>34</v>
      </c>
      <c r="L58" s="157"/>
      <c r="M58" s="157"/>
      <c r="N58" s="157"/>
      <c r="O58" s="157"/>
      <c r="P58" s="157"/>
      <c r="Q58" s="157"/>
      <c r="R58" s="157"/>
      <c r="S58" s="158"/>
      <c r="T58" s="156" t="s">
        <v>35</v>
      </c>
      <c r="U58" s="157"/>
      <c r="V58" s="157"/>
      <c r="W58" s="157"/>
      <c r="X58" s="157"/>
      <c r="Y58" s="157"/>
      <c r="Z58" s="157"/>
      <c r="AA58" s="157"/>
      <c r="AB58" s="158"/>
    </row>
    <row r="59" spans="2:28" x14ac:dyDescent="0.3">
      <c r="B59" s="159"/>
      <c r="C59" s="160"/>
      <c r="D59" s="160"/>
      <c r="E59" s="160"/>
      <c r="F59" s="160"/>
      <c r="G59" s="160"/>
      <c r="H59" s="160"/>
      <c r="I59" s="160"/>
      <c r="J59" s="161"/>
      <c r="K59" s="159"/>
      <c r="L59" s="160"/>
      <c r="M59" s="160"/>
      <c r="N59" s="160"/>
      <c r="O59" s="160"/>
      <c r="P59" s="160"/>
      <c r="Q59" s="160"/>
      <c r="R59" s="160"/>
      <c r="S59" s="161"/>
      <c r="T59" s="159"/>
      <c r="U59" s="160"/>
      <c r="V59" s="160"/>
      <c r="W59" s="160"/>
      <c r="X59" s="160"/>
      <c r="Y59" s="160"/>
      <c r="Z59" s="160"/>
      <c r="AA59" s="160"/>
      <c r="AB59" s="161"/>
    </row>
    <row r="60" spans="2:28" x14ac:dyDescent="0.3">
      <c r="B60" s="162" t="s">
        <v>36</v>
      </c>
      <c r="C60" s="163"/>
      <c r="D60" s="163"/>
      <c r="E60" s="163"/>
      <c r="F60" s="163"/>
      <c r="G60" s="163"/>
      <c r="H60" s="163"/>
      <c r="I60" s="163"/>
      <c r="J60" s="164"/>
      <c r="K60" s="162" t="s">
        <v>37</v>
      </c>
      <c r="L60" s="163"/>
      <c r="M60" s="163"/>
      <c r="N60" s="163"/>
      <c r="O60" s="163"/>
      <c r="P60" s="163"/>
      <c r="Q60" s="163"/>
      <c r="R60" s="163"/>
      <c r="S60" s="164"/>
      <c r="T60" s="162" t="s">
        <v>38</v>
      </c>
      <c r="U60" s="163"/>
      <c r="V60" s="163"/>
      <c r="W60" s="163"/>
      <c r="X60" s="163"/>
      <c r="Y60" s="163"/>
      <c r="Z60" s="163"/>
      <c r="AA60" s="163"/>
      <c r="AB60" s="164"/>
    </row>
    <row r="61" spans="2:28" x14ac:dyDescent="0.3">
      <c r="B61" s="165"/>
      <c r="C61" s="166"/>
      <c r="D61" s="166"/>
      <c r="E61" s="166"/>
      <c r="F61" s="166"/>
      <c r="G61" s="166"/>
      <c r="H61" s="166"/>
      <c r="I61" s="166"/>
      <c r="J61" s="167"/>
      <c r="K61" s="165"/>
      <c r="L61" s="166"/>
      <c r="M61" s="166"/>
      <c r="N61" s="166"/>
      <c r="O61" s="166"/>
      <c r="P61" s="166"/>
      <c r="Q61" s="166"/>
      <c r="R61" s="166"/>
      <c r="S61" s="167"/>
      <c r="T61" s="165"/>
      <c r="U61" s="166"/>
      <c r="V61" s="166"/>
      <c r="W61" s="166"/>
      <c r="X61" s="166"/>
      <c r="Y61" s="166"/>
      <c r="Z61" s="166"/>
      <c r="AA61" s="166"/>
      <c r="AB61" s="167"/>
    </row>
    <row r="62" spans="2:28" x14ac:dyDescent="0.3">
      <c r="B62" s="165"/>
      <c r="C62" s="166"/>
      <c r="D62" s="166"/>
      <c r="E62" s="166"/>
      <c r="F62" s="166"/>
      <c r="G62" s="166"/>
      <c r="H62" s="166"/>
      <c r="I62" s="166"/>
      <c r="J62" s="167"/>
      <c r="K62" s="165"/>
      <c r="L62" s="166"/>
      <c r="M62" s="166"/>
      <c r="N62" s="166"/>
      <c r="O62" s="166"/>
      <c r="P62" s="166"/>
      <c r="Q62" s="166"/>
      <c r="R62" s="166"/>
      <c r="S62" s="167"/>
      <c r="T62" s="165"/>
      <c r="U62" s="166"/>
      <c r="V62" s="166"/>
      <c r="W62" s="166"/>
      <c r="X62" s="166"/>
      <c r="Y62" s="166"/>
      <c r="Z62" s="166"/>
      <c r="AA62" s="166"/>
      <c r="AB62" s="167"/>
    </row>
    <row r="63" spans="2:28" x14ac:dyDescent="0.3">
      <c r="B63" s="165"/>
      <c r="C63" s="166"/>
      <c r="D63" s="166"/>
      <c r="E63" s="166"/>
      <c r="F63" s="166"/>
      <c r="G63" s="166"/>
      <c r="H63" s="166"/>
      <c r="I63" s="166"/>
      <c r="J63" s="167"/>
      <c r="K63" s="165"/>
      <c r="L63" s="166"/>
      <c r="M63" s="166"/>
      <c r="N63" s="166"/>
      <c r="O63" s="166"/>
      <c r="P63" s="166"/>
      <c r="Q63" s="166"/>
      <c r="R63" s="166"/>
      <c r="S63" s="167"/>
      <c r="T63" s="165"/>
      <c r="U63" s="166"/>
      <c r="V63" s="166"/>
      <c r="W63" s="166"/>
      <c r="X63" s="166"/>
      <c r="Y63" s="166"/>
      <c r="Z63" s="166"/>
      <c r="AA63" s="166"/>
      <c r="AB63" s="167"/>
    </row>
    <row r="64" spans="2:28" ht="96.6" customHeight="1" x14ac:dyDescent="0.3">
      <c r="B64" s="165"/>
      <c r="C64" s="166"/>
      <c r="D64" s="166"/>
      <c r="E64" s="166"/>
      <c r="F64" s="166"/>
      <c r="G64" s="166"/>
      <c r="H64" s="166"/>
      <c r="I64" s="166"/>
      <c r="J64" s="167"/>
      <c r="K64" s="165"/>
      <c r="L64" s="166"/>
      <c r="M64" s="166"/>
      <c r="N64" s="166"/>
      <c r="O64" s="166"/>
      <c r="P64" s="166"/>
      <c r="Q64" s="166"/>
      <c r="R64" s="166"/>
      <c r="S64" s="167"/>
      <c r="T64" s="165"/>
      <c r="U64" s="166"/>
      <c r="V64" s="166"/>
      <c r="W64" s="166"/>
      <c r="X64" s="166"/>
      <c r="Y64" s="166"/>
      <c r="Z64" s="166"/>
      <c r="AA64" s="166"/>
      <c r="AB64" s="167"/>
    </row>
    <row r="65" spans="2:28" x14ac:dyDescent="0.3">
      <c r="B65" s="165"/>
      <c r="C65" s="166"/>
      <c r="D65" s="166"/>
      <c r="E65" s="166"/>
      <c r="F65" s="166"/>
      <c r="G65" s="166"/>
      <c r="H65" s="166"/>
      <c r="I65" s="166"/>
      <c r="J65" s="167"/>
      <c r="K65" s="165"/>
      <c r="L65" s="166"/>
      <c r="M65" s="166"/>
      <c r="N65" s="166"/>
      <c r="O65" s="166"/>
      <c r="P65" s="166"/>
      <c r="Q65" s="166"/>
      <c r="R65" s="166"/>
      <c r="S65" s="167"/>
      <c r="T65" s="165"/>
      <c r="U65" s="166"/>
      <c r="V65" s="166"/>
      <c r="W65" s="166"/>
      <c r="X65" s="166"/>
      <c r="Y65" s="166"/>
      <c r="Z65" s="166"/>
      <c r="AA65" s="166"/>
      <c r="AB65" s="167"/>
    </row>
    <row r="66" spans="2:28" x14ac:dyDescent="0.3">
      <c r="B66" s="165"/>
      <c r="C66" s="166"/>
      <c r="D66" s="166"/>
      <c r="E66" s="166"/>
      <c r="F66" s="166"/>
      <c r="G66" s="166"/>
      <c r="H66" s="166"/>
      <c r="I66" s="166"/>
      <c r="J66" s="167"/>
      <c r="K66" s="165"/>
      <c r="L66" s="166"/>
      <c r="M66" s="166"/>
      <c r="N66" s="166"/>
      <c r="O66" s="166"/>
      <c r="P66" s="166"/>
      <c r="Q66" s="166"/>
      <c r="R66" s="166"/>
      <c r="S66" s="167"/>
      <c r="T66" s="165"/>
      <c r="U66" s="166"/>
      <c r="V66" s="166"/>
      <c r="W66" s="166"/>
      <c r="X66" s="166"/>
      <c r="Y66" s="166"/>
      <c r="Z66" s="166"/>
      <c r="AA66" s="166"/>
      <c r="AB66" s="167"/>
    </row>
    <row r="67" spans="2:28" x14ac:dyDescent="0.3">
      <c r="B67" s="165"/>
      <c r="C67" s="166"/>
      <c r="D67" s="166"/>
      <c r="E67" s="166"/>
      <c r="F67" s="166"/>
      <c r="G67" s="166"/>
      <c r="H67" s="166"/>
      <c r="I67" s="166"/>
      <c r="J67" s="167"/>
      <c r="K67" s="165"/>
      <c r="L67" s="166"/>
      <c r="M67" s="166"/>
      <c r="N67" s="166"/>
      <c r="O67" s="166"/>
      <c r="P67" s="166"/>
      <c r="Q67" s="166"/>
      <c r="R67" s="166"/>
      <c r="S67" s="167"/>
      <c r="T67" s="165"/>
      <c r="U67" s="166"/>
      <c r="V67" s="166"/>
      <c r="W67" s="166"/>
      <c r="X67" s="166"/>
      <c r="Y67" s="166"/>
      <c r="Z67" s="166"/>
      <c r="AA67" s="166"/>
      <c r="AB67" s="167"/>
    </row>
    <row r="68" spans="2:28" x14ac:dyDescent="0.3">
      <c r="B68" s="165"/>
      <c r="C68" s="166"/>
      <c r="D68" s="166"/>
      <c r="E68" s="166"/>
      <c r="F68" s="166"/>
      <c r="G68" s="166"/>
      <c r="H68" s="166"/>
      <c r="I68" s="166"/>
      <c r="J68" s="167"/>
      <c r="K68" s="165"/>
      <c r="L68" s="166"/>
      <c r="M68" s="166"/>
      <c r="N68" s="166"/>
      <c r="O68" s="166"/>
      <c r="P68" s="166"/>
      <c r="Q68" s="166"/>
      <c r="R68" s="166"/>
      <c r="S68" s="167"/>
      <c r="T68" s="165"/>
      <c r="U68" s="166"/>
      <c r="V68" s="166"/>
      <c r="W68" s="166"/>
      <c r="X68" s="166"/>
      <c r="Y68" s="166"/>
      <c r="Z68" s="166"/>
      <c r="AA68" s="166"/>
      <c r="AB68" s="167"/>
    </row>
    <row r="69" spans="2:28" x14ac:dyDescent="0.3">
      <c r="B69" s="165"/>
      <c r="C69" s="166"/>
      <c r="D69" s="166"/>
      <c r="E69" s="166"/>
      <c r="F69" s="166"/>
      <c r="G69" s="166"/>
      <c r="H69" s="166"/>
      <c r="I69" s="166"/>
      <c r="J69" s="167"/>
      <c r="K69" s="165"/>
      <c r="L69" s="166"/>
      <c r="M69" s="166"/>
      <c r="N69" s="166"/>
      <c r="O69" s="166"/>
      <c r="P69" s="166"/>
      <c r="Q69" s="166"/>
      <c r="R69" s="166"/>
      <c r="S69" s="167"/>
      <c r="T69" s="165"/>
      <c r="U69" s="166"/>
      <c r="V69" s="166"/>
      <c r="W69" s="166"/>
      <c r="X69" s="166"/>
      <c r="Y69" s="166"/>
      <c r="Z69" s="166"/>
      <c r="AA69" s="166"/>
      <c r="AB69" s="167"/>
    </row>
    <row r="70" spans="2:28" x14ac:dyDescent="0.3">
      <c r="B70" s="165"/>
      <c r="C70" s="166"/>
      <c r="D70" s="166"/>
      <c r="E70" s="166"/>
      <c r="F70" s="166"/>
      <c r="G70" s="166"/>
      <c r="H70" s="166"/>
      <c r="I70" s="166"/>
      <c r="J70" s="167"/>
      <c r="K70" s="165"/>
      <c r="L70" s="166"/>
      <c r="M70" s="166"/>
      <c r="N70" s="166"/>
      <c r="O70" s="166"/>
      <c r="P70" s="166"/>
      <c r="Q70" s="166"/>
      <c r="R70" s="166"/>
      <c r="S70" s="167"/>
      <c r="T70" s="165"/>
      <c r="U70" s="166"/>
      <c r="V70" s="166"/>
      <c r="W70" s="166"/>
      <c r="X70" s="166"/>
      <c r="Y70" s="166"/>
      <c r="Z70" s="166"/>
      <c r="AA70" s="166"/>
      <c r="AB70" s="167"/>
    </row>
    <row r="71" spans="2:28" ht="283.05" customHeight="1" x14ac:dyDescent="0.3">
      <c r="B71" s="168"/>
      <c r="C71" s="169"/>
      <c r="D71" s="169"/>
      <c r="E71" s="169"/>
      <c r="F71" s="169"/>
      <c r="G71" s="169"/>
      <c r="H71" s="169"/>
      <c r="I71" s="169"/>
      <c r="J71" s="170"/>
      <c r="K71" s="168"/>
      <c r="L71" s="169"/>
      <c r="M71" s="169"/>
      <c r="N71" s="169"/>
      <c r="O71" s="169"/>
      <c r="P71" s="169"/>
      <c r="Q71" s="169"/>
      <c r="R71" s="169"/>
      <c r="S71" s="170"/>
      <c r="T71" s="168"/>
      <c r="U71" s="169"/>
      <c r="V71" s="169"/>
      <c r="W71" s="169"/>
      <c r="X71" s="169"/>
      <c r="Y71" s="169"/>
      <c r="Z71" s="169"/>
      <c r="AA71" s="169"/>
      <c r="AB71" s="170"/>
    </row>
  </sheetData>
  <sheetProtection algorithmName="SHA-512" hashValue="5HarXhFXtS7L4nlAUB9fUJRU3i2JgbN4ylYYfoZ0CesSb2nVcqqwG6MzvKDVWyMgerLfzz6WC8r5bZiRebiBiQ==" saltValue="O1I/UZdAyI6vo9V9zYNi1Q==" spinCount="100000" sheet="1" objects="1" scenarios="1"/>
  <mergeCells count="7">
    <mergeCell ref="T58:AB59"/>
    <mergeCell ref="T60:AB71"/>
    <mergeCell ref="B24:C24"/>
    <mergeCell ref="B60:J71"/>
    <mergeCell ref="K60:S71"/>
    <mergeCell ref="B58:J59"/>
    <mergeCell ref="K58:S59"/>
  </mergeCells>
  <hyperlinks>
    <hyperlink ref="C11" location="'1. Plan de Financiación'!A1" display="Plan de financiación" xr:uid="{00000000-0004-0000-0000-000000000000}"/>
    <hyperlink ref="C12" location="'2. Paquetes y Tareas'!A1" display="Paquetes y tareas" xr:uid="{00000000-0004-0000-0000-000001000000}"/>
    <hyperlink ref="C13" location="'3. Amortización '!A1" display="Amortización" xr:uid="{00000000-0004-0000-0000-000002000000}"/>
    <hyperlink ref="C14" location="'4. Presupuesto Total '!A1" display="Presupuesto total" xr:uid="{00000000-0004-0000-0000-000003000000}"/>
    <hyperlink ref="C15" location="'5. Impacto en empleo'!A1" display="Impacto en empleo" xr:uid="{00000000-0004-0000-0000-000004000000}"/>
    <hyperlink ref="C16" location="'6. Resumen criterios evaluación'!A1" display="Resumen de criterios" xr:uid="{00000000-0004-0000-0000-000005000000}"/>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sheetPr>
  <dimension ref="A1:G45"/>
  <sheetViews>
    <sheetView topLeftCell="A16" workbookViewId="0">
      <selection activeCell="D23" sqref="D23"/>
    </sheetView>
  </sheetViews>
  <sheetFormatPr baseColWidth="10" defaultColWidth="0" defaultRowHeight="14.55" customHeight="1" zeroHeight="1" x14ac:dyDescent="0.3"/>
  <cols>
    <col min="1" max="1" width="3.44140625" customWidth="1"/>
    <col min="2" max="2" width="28" customWidth="1"/>
    <col min="3" max="3" width="5.77734375" customWidth="1"/>
    <col min="4" max="4" width="18.21875" customWidth="1"/>
    <col min="5" max="6" width="16.5546875" customWidth="1"/>
    <col min="7" max="7" width="8.77734375" customWidth="1"/>
    <col min="8" max="16384" width="8.77734375" hidden="1"/>
  </cols>
  <sheetData>
    <row r="1" spans="2:6" s="38" customFormat="1" ht="14.4" x14ac:dyDescent="0.3"/>
    <row r="2" spans="2:6" s="38" customFormat="1" ht="14.4" x14ac:dyDescent="0.3"/>
    <row r="3" spans="2:6" s="38" customFormat="1" ht="14.4" x14ac:dyDescent="0.3"/>
    <row r="4" spans="2:6" s="38" customFormat="1" ht="14.4" x14ac:dyDescent="0.3"/>
    <row r="5" spans="2:6" s="38" customFormat="1" ht="14.4" x14ac:dyDescent="0.3"/>
    <row r="6" spans="2:6" s="38" customFormat="1" ht="14.4" x14ac:dyDescent="0.3"/>
    <row r="7" spans="2:6" s="38" customFormat="1" ht="14.4" x14ac:dyDescent="0.3"/>
    <row r="8" spans="2:6" s="40" customFormat="1" ht="21" x14ac:dyDescent="0.3">
      <c r="B8" s="1" t="s">
        <v>265</v>
      </c>
      <c r="C8" s="39"/>
      <c r="D8" s="39"/>
      <c r="E8" s="39"/>
      <c r="F8" s="39"/>
    </row>
    <row r="9" spans="2:6" ht="14.4" x14ac:dyDescent="0.3"/>
    <row r="10" spans="2:6" ht="14.4" x14ac:dyDescent="0.3"/>
    <row r="11" spans="2:6" ht="49.05" customHeight="1" x14ac:dyDescent="0.3">
      <c r="B11" s="41" t="s">
        <v>266</v>
      </c>
      <c r="C11" s="41"/>
      <c r="D11" s="42" t="s">
        <v>267</v>
      </c>
      <c r="E11" s="42" t="s">
        <v>268</v>
      </c>
    </row>
    <row r="12" spans="2:6" s="47" customFormat="1" ht="52.05" customHeight="1" x14ac:dyDescent="0.3">
      <c r="B12" s="43" t="s">
        <v>269</v>
      </c>
      <c r="C12" s="44"/>
      <c r="D12" s="45">
        <v>7.0000000000000007E-2</v>
      </c>
      <c r="E12" s="46">
        <v>10000</v>
      </c>
    </row>
    <row r="13" spans="2:6" ht="14.4" x14ac:dyDescent="0.3">
      <c r="C13" s="48"/>
    </row>
    <row r="14" spans="2:6" ht="14.4" x14ac:dyDescent="0.3"/>
    <row r="15" spans="2:6" ht="14.4" x14ac:dyDescent="0.3"/>
    <row r="16" spans="2:6" ht="14.4" x14ac:dyDescent="0.3"/>
    <row r="17" spans="2:5" ht="14.4" x14ac:dyDescent="0.3"/>
    <row r="18" spans="2:5" ht="14.4" x14ac:dyDescent="0.3"/>
    <row r="19" spans="2:5" ht="14.4" x14ac:dyDescent="0.3"/>
    <row r="20" spans="2:5" ht="14.4" x14ac:dyDescent="0.3"/>
    <row r="21" spans="2:5" ht="32.1" customHeight="1" x14ac:dyDescent="0.3">
      <c r="B21" s="41" t="s">
        <v>270</v>
      </c>
      <c r="C21" s="41"/>
      <c r="D21" s="42" t="s">
        <v>271</v>
      </c>
      <c r="E21" s="42"/>
    </row>
    <row r="22" spans="2:5" ht="19.05" customHeight="1" x14ac:dyDescent="0.3">
      <c r="B22" s="43" t="s">
        <v>272</v>
      </c>
      <c r="C22" s="44"/>
      <c r="D22" s="97">
        <v>60</v>
      </c>
      <c r="E22" s="38" t="s">
        <v>273</v>
      </c>
    </row>
    <row r="23" spans="2:5" ht="14.4" x14ac:dyDescent="0.3">
      <c r="B23" t="s">
        <v>274</v>
      </c>
      <c r="C23" s="44"/>
      <c r="D23" s="98">
        <v>0.5</v>
      </c>
    </row>
    <row r="24" spans="2:5" ht="14.4" x14ac:dyDescent="0.3">
      <c r="B24" t="s">
        <v>275</v>
      </c>
      <c r="C24" s="44"/>
      <c r="D24" s="98">
        <v>0.2</v>
      </c>
      <c r="E24" t="s">
        <v>276</v>
      </c>
    </row>
    <row r="25" spans="2:5" ht="14.4" x14ac:dyDescent="0.3">
      <c r="C25" s="44"/>
    </row>
    <row r="26" spans="2:5" ht="14.4" x14ac:dyDescent="0.3">
      <c r="C26" s="44"/>
    </row>
    <row r="27" spans="2:5" ht="14.4" x14ac:dyDescent="0.3"/>
    <row r="28" spans="2:5" ht="14.4" x14ac:dyDescent="0.3"/>
    <row r="29" spans="2:5" ht="14.4" x14ac:dyDescent="0.3"/>
    <row r="30" spans="2:5" ht="14.4" x14ac:dyDescent="0.3"/>
    <row r="31" spans="2:5" ht="14.4" x14ac:dyDescent="0.3"/>
    <row r="32" spans="2:5"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I57"/>
  <sheetViews>
    <sheetView topLeftCell="A13" workbookViewId="0">
      <selection activeCell="D22" sqref="D22"/>
    </sheetView>
  </sheetViews>
  <sheetFormatPr baseColWidth="10" defaultColWidth="0" defaultRowHeight="0" customHeight="1" zeroHeight="1" x14ac:dyDescent="0.3"/>
  <cols>
    <col min="1" max="1" width="3.44140625" customWidth="1"/>
    <col min="2" max="2" width="51.44140625" customWidth="1"/>
    <col min="3" max="3" width="9.21875" customWidth="1"/>
    <col min="4" max="8" width="16.5546875" customWidth="1"/>
    <col min="9" max="9" width="8.77734375" customWidth="1"/>
    <col min="10" max="16384" width="8.77734375" hidden="1"/>
  </cols>
  <sheetData>
    <row r="1" spans="2:8" s="38" customFormat="1" ht="14.4" x14ac:dyDescent="0.3"/>
    <row r="2" spans="2:8" s="38" customFormat="1" ht="14.4" x14ac:dyDescent="0.3"/>
    <row r="3" spans="2:8" s="38" customFormat="1" ht="14.4" x14ac:dyDescent="0.3"/>
    <row r="4" spans="2:8" s="38" customFormat="1" ht="14.4" x14ac:dyDescent="0.3"/>
    <row r="5" spans="2:8" s="38" customFormat="1" ht="14.4" x14ac:dyDescent="0.3"/>
    <row r="6" spans="2:8" s="38" customFormat="1" ht="14.4" x14ac:dyDescent="0.3"/>
    <row r="7" spans="2:8" s="38" customFormat="1" ht="14.4" x14ac:dyDescent="0.3"/>
    <row r="8" spans="2:8" s="40" customFormat="1" ht="21" x14ac:dyDescent="0.3">
      <c r="B8" s="1" t="s">
        <v>277</v>
      </c>
      <c r="C8" s="39"/>
      <c r="D8" s="39"/>
      <c r="E8" s="39"/>
      <c r="F8" s="39"/>
      <c r="G8" s="39"/>
      <c r="H8" s="39"/>
    </row>
    <row r="9" spans="2:8" ht="14.4" x14ac:dyDescent="0.3"/>
    <row r="10" spans="2:8" ht="14.4" x14ac:dyDescent="0.3"/>
    <row r="11" spans="2:8" ht="34.5" customHeight="1" x14ac:dyDescent="0.3"/>
    <row r="12" spans="2:8" ht="21.6" customHeight="1" x14ac:dyDescent="0.3">
      <c r="B12" s="51"/>
      <c r="C12" s="51"/>
      <c r="D12" s="51"/>
      <c r="E12" s="51"/>
      <c r="F12" s="51"/>
      <c r="G12" s="51"/>
      <c r="H12" s="51"/>
    </row>
    <row r="13" spans="2:8" ht="15.6" x14ac:dyDescent="0.3">
      <c r="B13" s="245"/>
      <c r="C13" s="245"/>
      <c r="D13" s="245"/>
      <c r="E13" s="245"/>
      <c r="F13" s="245"/>
      <c r="G13" s="245"/>
      <c r="H13" s="245"/>
    </row>
    <row r="14" spans="2:8" ht="14.4" x14ac:dyDescent="0.3"/>
    <row r="15" spans="2:8" ht="14.4" x14ac:dyDescent="0.3"/>
    <row r="16" spans="2:8" ht="43.2" x14ac:dyDescent="0.3">
      <c r="B16" s="41" t="s">
        <v>278</v>
      </c>
      <c r="C16" s="41"/>
      <c r="D16" s="42" t="s">
        <v>256</v>
      </c>
      <c r="E16" s="42" t="s">
        <v>257</v>
      </c>
      <c r="F16" s="42" t="s">
        <v>258</v>
      </c>
      <c r="G16" s="42" t="s">
        <v>259</v>
      </c>
      <c r="H16" s="42" t="s">
        <v>260</v>
      </c>
    </row>
    <row r="17" spans="2:8" ht="25.05" customHeight="1" x14ac:dyDescent="0.3">
      <c r="B17" s="49" t="s">
        <v>279</v>
      </c>
      <c r="C17" s="48"/>
      <c r="D17" s="50">
        <v>0.45</v>
      </c>
      <c r="E17" s="50">
        <v>0.35</v>
      </c>
      <c r="F17" s="50">
        <v>0.25</v>
      </c>
      <c r="G17" s="50">
        <v>0.25</v>
      </c>
      <c r="H17" s="50">
        <v>0.25</v>
      </c>
    </row>
    <row r="18" spans="2:8" ht="93" customHeight="1" x14ac:dyDescent="0.3">
      <c r="B18" s="49" t="s">
        <v>280</v>
      </c>
      <c r="C18" s="48"/>
      <c r="D18" s="50">
        <v>0.6</v>
      </c>
      <c r="E18" s="50">
        <v>0.5</v>
      </c>
      <c r="F18" s="50">
        <v>0.4</v>
      </c>
      <c r="G18" s="50">
        <v>0.4</v>
      </c>
      <c r="H18" s="50">
        <v>0.4</v>
      </c>
    </row>
    <row r="19" spans="2:8" ht="14.4" x14ac:dyDescent="0.3">
      <c r="B19" t="s">
        <v>281</v>
      </c>
      <c r="C19" s="48"/>
      <c r="D19" s="112">
        <v>0.7</v>
      </c>
      <c r="E19" s="112">
        <v>0.6</v>
      </c>
      <c r="F19" s="112">
        <v>0.5</v>
      </c>
      <c r="G19" s="112">
        <v>0.5</v>
      </c>
      <c r="H19" s="112">
        <v>0.5</v>
      </c>
    </row>
    <row r="20" spans="2:8" ht="14.4" x14ac:dyDescent="0.3">
      <c r="B20" t="s">
        <v>282</v>
      </c>
      <c r="C20" s="48"/>
      <c r="D20" s="112">
        <v>0.8</v>
      </c>
      <c r="E20" s="112">
        <v>0.75</v>
      </c>
      <c r="F20" s="112">
        <v>0.65</v>
      </c>
      <c r="G20" s="112">
        <v>0.65</v>
      </c>
      <c r="H20" s="112">
        <v>0.65</v>
      </c>
    </row>
    <row r="21" spans="2:8" ht="14.4" x14ac:dyDescent="0.3">
      <c r="B21" t="s">
        <v>35</v>
      </c>
      <c r="C21" s="48"/>
      <c r="D21" s="112">
        <v>0.7</v>
      </c>
      <c r="E21" s="112">
        <v>0.6</v>
      </c>
      <c r="F21" s="112">
        <v>0.5</v>
      </c>
      <c r="G21" s="112">
        <v>0.5</v>
      </c>
      <c r="H21" s="112">
        <v>0.5</v>
      </c>
    </row>
    <row r="22" spans="2:8" ht="14.4" x14ac:dyDescent="0.3">
      <c r="B22" t="s">
        <v>283</v>
      </c>
      <c r="C22" s="48"/>
      <c r="D22" s="113">
        <v>0.7</v>
      </c>
      <c r="E22" s="112">
        <v>0.7</v>
      </c>
      <c r="F22" s="112">
        <v>0.6</v>
      </c>
      <c r="G22" s="112">
        <v>0.6</v>
      </c>
      <c r="H22" s="112">
        <v>0.6</v>
      </c>
    </row>
    <row r="23" spans="2:8" ht="14.55" customHeight="1" x14ac:dyDescent="0.3">
      <c r="C23" s="48"/>
    </row>
    <row r="24" spans="2:8" ht="14.55" customHeight="1" x14ac:dyDescent="0.3"/>
    <row r="25" spans="2:8" ht="14.55" customHeight="1" x14ac:dyDescent="0.3"/>
    <row r="26" spans="2:8" ht="14.55" customHeight="1" x14ac:dyDescent="0.3"/>
    <row r="27" spans="2:8" ht="14.55" customHeight="1" x14ac:dyDescent="0.3"/>
    <row r="28" spans="2:8" ht="14.55" customHeight="1" x14ac:dyDescent="0.3"/>
    <row r="29" spans="2:8" ht="14.55" customHeight="1" x14ac:dyDescent="0.3"/>
    <row r="30" spans="2:8" ht="14.55" customHeight="1" x14ac:dyDescent="0.3"/>
    <row r="31" spans="2:8" ht="14.55" customHeight="1" x14ac:dyDescent="0.3"/>
    <row r="32" spans="2:8" ht="14.55" customHeight="1" x14ac:dyDescent="0.3"/>
    <row r="33" ht="14.55" customHeight="1" x14ac:dyDescent="0.3"/>
    <row r="34" ht="14.55" customHeight="1" x14ac:dyDescent="0.3"/>
    <row r="35" ht="14.55" customHeight="1" x14ac:dyDescent="0.3"/>
    <row r="36" ht="14.55" customHeight="1" x14ac:dyDescent="0.3"/>
    <row r="37" ht="14.55" customHeight="1" x14ac:dyDescent="0.3"/>
    <row r="38" ht="14.55" customHeight="1" x14ac:dyDescent="0.3"/>
    <row r="39" ht="14.55" customHeight="1" x14ac:dyDescent="0.3"/>
    <row r="40" ht="14.55" customHeight="1" x14ac:dyDescent="0.3"/>
    <row r="41" ht="14.55" customHeight="1" x14ac:dyDescent="0.3"/>
    <row r="42" ht="14.55" customHeight="1" x14ac:dyDescent="0.3"/>
    <row r="43" ht="14.55" customHeight="1" x14ac:dyDescent="0.3"/>
    <row r="44" ht="14.55" customHeight="1" x14ac:dyDescent="0.3"/>
    <row r="45" ht="14.55" customHeight="1" x14ac:dyDescent="0.3"/>
    <row r="46" ht="14.55" customHeight="1" x14ac:dyDescent="0.3"/>
    <row r="47" ht="14.55" customHeight="1" x14ac:dyDescent="0.3"/>
    <row r="48" ht="14.55" customHeight="1" x14ac:dyDescent="0.3"/>
    <row r="49" ht="14.55" customHeight="1" x14ac:dyDescent="0.3"/>
    <row r="50" ht="14.55" customHeight="1" x14ac:dyDescent="0.3"/>
    <row r="51" ht="14.55" customHeight="1" x14ac:dyDescent="0.3"/>
    <row r="52" ht="14.55" customHeight="1" x14ac:dyDescent="0.3"/>
    <row r="53" ht="14.55" customHeight="1" x14ac:dyDescent="0.3"/>
    <row r="54" ht="14.55" customHeight="1" x14ac:dyDescent="0.3"/>
    <row r="55" ht="14.55" customHeight="1" x14ac:dyDescent="0.3"/>
    <row r="56" ht="14.55" customHeight="1" x14ac:dyDescent="0.3"/>
    <row r="57" ht="14.55" customHeight="1" x14ac:dyDescent="0.3"/>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2"/>
  <sheetViews>
    <sheetView workbookViewId="0">
      <selection activeCell="B12" sqref="B12:F13"/>
    </sheetView>
  </sheetViews>
  <sheetFormatPr baseColWidth="10" defaultColWidth="10.77734375" defaultRowHeight="14.4" x14ac:dyDescent="0.3"/>
  <cols>
    <col min="1" max="1" width="3.44140625" style="11" customWidth="1"/>
    <col min="2" max="2" width="20.5546875" style="11" customWidth="1"/>
    <col min="3" max="3" width="36.44140625" style="11" customWidth="1"/>
    <col min="4" max="5" width="28.77734375" style="11" customWidth="1"/>
    <col min="6" max="7" width="33.7773437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E3" s="3" t="s">
        <v>0</v>
      </c>
      <c r="F3" s="18" t="str">
        <f>+IF('0. Instrucciones'!$O$3="","",'0. Instrucciones'!$O$3)</f>
        <v/>
      </c>
      <c r="G3" s="19"/>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39</v>
      </c>
      <c r="C8" s="1"/>
      <c r="D8" s="1"/>
      <c r="E8" s="1"/>
      <c r="F8" s="1"/>
      <c r="G8" s="1"/>
    </row>
    <row r="9" spans="1:9" ht="21" x14ac:dyDescent="0.3">
      <c r="A9" s="4"/>
      <c r="B9" s="5"/>
      <c r="C9" s="6"/>
      <c r="D9" s="6"/>
      <c r="E9" s="6"/>
      <c r="F9" s="6"/>
      <c r="G9" s="6"/>
      <c r="H9" s="6"/>
      <c r="I9" s="6"/>
    </row>
    <row r="10" spans="1:9" ht="18" x14ac:dyDescent="0.35">
      <c r="A10" s="12"/>
      <c r="B10" s="27" t="s">
        <v>18</v>
      </c>
      <c r="C10" s="12"/>
      <c r="G10" s="13"/>
      <c r="H10" s="13"/>
      <c r="I10" s="13"/>
    </row>
    <row r="11" spans="1:9" x14ac:dyDescent="0.3">
      <c r="A11" s="3"/>
      <c r="B11" s="3"/>
      <c r="C11" s="3"/>
      <c r="D11" s="3"/>
      <c r="E11" s="3"/>
      <c r="F11" s="3"/>
      <c r="G11" s="3"/>
    </row>
    <row r="12" spans="1:9" x14ac:dyDescent="0.3">
      <c r="A12" s="3"/>
      <c r="B12" s="173" t="s">
        <v>40</v>
      </c>
      <c r="C12" s="174"/>
      <c r="D12" s="174"/>
      <c r="E12" s="174"/>
      <c r="F12" s="175"/>
      <c r="G12" s="15"/>
    </row>
    <row r="13" spans="1:9" ht="38.25" customHeight="1" x14ac:dyDescent="0.3">
      <c r="A13" s="3"/>
      <c r="B13" s="176"/>
      <c r="C13" s="177"/>
      <c r="D13" s="177"/>
      <c r="E13" s="177"/>
      <c r="F13" s="178"/>
      <c r="G13" s="15"/>
    </row>
    <row r="14" spans="1:9" x14ac:dyDescent="0.3">
      <c r="A14" s="3"/>
      <c r="B14" s="3"/>
      <c r="C14" s="3"/>
      <c r="D14" s="3"/>
      <c r="E14" s="3"/>
      <c r="F14" s="3"/>
      <c r="G14" s="3"/>
    </row>
    <row r="15" spans="1:9" ht="28.8" x14ac:dyDescent="0.3">
      <c r="A15" s="3"/>
      <c r="B15" s="20" t="s">
        <v>41</v>
      </c>
      <c r="C15" s="20" t="s">
        <v>42</v>
      </c>
      <c r="D15" s="20" t="s">
        <v>43</v>
      </c>
      <c r="E15" s="21" t="s">
        <v>44</v>
      </c>
      <c r="F15" s="21" t="s">
        <v>45</v>
      </c>
    </row>
    <row r="16" spans="1:9" x14ac:dyDescent="0.3">
      <c r="A16" s="3"/>
      <c r="B16" s="16"/>
      <c r="C16" s="16"/>
      <c r="D16" s="16"/>
      <c r="E16" s="16"/>
      <c r="F16" s="16"/>
      <c r="G16" s="3"/>
    </row>
    <row r="17" spans="1:7" x14ac:dyDescent="0.3">
      <c r="A17" s="3"/>
      <c r="B17" s="16"/>
      <c r="C17" s="16"/>
      <c r="D17" s="16"/>
      <c r="E17" s="16"/>
      <c r="F17" s="16"/>
      <c r="G17" s="3"/>
    </row>
    <row r="18" spans="1:7" x14ac:dyDescent="0.3">
      <c r="A18" s="3"/>
      <c r="B18" s="16"/>
      <c r="C18" s="16"/>
      <c r="D18" s="16"/>
      <c r="E18" s="16"/>
      <c r="F18" s="16"/>
      <c r="G18" s="3"/>
    </row>
    <row r="19" spans="1:7" x14ac:dyDescent="0.3">
      <c r="A19" s="3"/>
      <c r="B19" s="16"/>
      <c r="C19" s="16"/>
      <c r="D19" s="16"/>
      <c r="E19" s="16"/>
      <c r="F19" s="16"/>
      <c r="G19" s="3"/>
    </row>
    <row r="20" spans="1:7" x14ac:dyDescent="0.3">
      <c r="A20" s="3"/>
      <c r="B20" s="16"/>
      <c r="C20" s="16"/>
      <c r="D20" s="16"/>
      <c r="E20" s="16"/>
      <c r="F20" s="16"/>
      <c r="G20" s="3"/>
    </row>
    <row r="21" spans="1:7" x14ac:dyDescent="0.3">
      <c r="A21" s="3"/>
      <c r="B21" s="16"/>
      <c r="C21" s="16"/>
      <c r="D21" s="16"/>
      <c r="E21" s="16"/>
      <c r="F21" s="16"/>
      <c r="G21" s="3"/>
    </row>
    <row r="22" spans="1:7" x14ac:dyDescent="0.3">
      <c r="A22" s="3"/>
      <c r="B22" s="16"/>
      <c r="C22" s="16"/>
      <c r="D22" s="16"/>
      <c r="E22" s="16"/>
      <c r="F22" s="16"/>
      <c r="G22" s="3"/>
    </row>
    <row r="23" spans="1:7" x14ac:dyDescent="0.3">
      <c r="A23" s="3"/>
      <c r="B23" s="16"/>
      <c r="C23" s="16"/>
      <c r="D23" s="16"/>
      <c r="E23" s="16"/>
      <c r="F23" s="16"/>
      <c r="G23" s="3"/>
    </row>
    <row r="24" spans="1:7" x14ac:dyDescent="0.3">
      <c r="A24" s="3"/>
      <c r="B24" s="16"/>
      <c r="C24" s="16"/>
      <c r="D24" s="16"/>
      <c r="E24" s="16"/>
      <c r="F24" s="16"/>
      <c r="G24" s="3"/>
    </row>
    <row r="25" spans="1:7" x14ac:dyDescent="0.3">
      <c r="A25" s="3"/>
      <c r="B25" s="16"/>
      <c r="C25" s="16"/>
      <c r="D25" s="16"/>
      <c r="E25" s="16"/>
      <c r="F25" s="16"/>
      <c r="G25" s="3"/>
    </row>
    <row r="26" spans="1:7" x14ac:dyDescent="0.3">
      <c r="A26" s="3"/>
      <c r="B26" s="16"/>
      <c r="C26" s="16"/>
      <c r="D26" s="16"/>
      <c r="E26" s="16"/>
      <c r="F26" s="16"/>
      <c r="G26" s="3"/>
    </row>
    <row r="27" spans="1:7" x14ac:dyDescent="0.3">
      <c r="A27" s="3"/>
      <c r="B27" s="16"/>
      <c r="C27" s="16"/>
      <c r="D27" s="16"/>
      <c r="E27" s="16"/>
      <c r="F27" s="16"/>
      <c r="G27" s="3"/>
    </row>
    <row r="28" spans="1:7" x14ac:dyDescent="0.3">
      <c r="A28" s="3"/>
      <c r="B28" s="16"/>
      <c r="C28" s="16"/>
      <c r="D28" s="16"/>
      <c r="E28" s="16"/>
      <c r="F28" s="16"/>
      <c r="G28" s="3"/>
    </row>
    <row r="29" spans="1:7" x14ac:dyDescent="0.3">
      <c r="A29" s="3"/>
      <c r="B29" s="16"/>
      <c r="C29" s="16"/>
      <c r="D29" s="16"/>
      <c r="E29" s="16"/>
      <c r="F29" s="16"/>
      <c r="G29" s="3"/>
    </row>
    <row r="30" spans="1:7" x14ac:dyDescent="0.3">
      <c r="A30" s="3"/>
      <c r="B30" s="16"/>
      <c r="C30" s="16"/>
      <c r="D30" s="16"/>
      <c r="E30" s="16"/>
      <c r="F30" s="16"/>
      <c r="G30" s="3"/>
    </row>
    <row r="31" spans="1:7" x14ac:dyDescent="0.3">
      <c r="A31" s="3"/>
      <c r="B31" s="22"/>
      <c r="C31" s="3"/>
      <c r="D31" s="3"/>
      <c r="E31" s="3"/>
      <c r="F31" s="3"/>
      <c r="G31" s="3"/>
    </row>
    <row r="32" spans="1:7" x14ac:dyDescent="0.3">
      <c r="A32" s="3"/>
      <c r="B32" s="3"/>
      <c r="C32" s="3"/>
      <c r="D32" s="3"/>
      <c r="E32" s="3"/>
      <c r="F32" s="3"/>
      <c r="G32" s="3"/>
    </row>
    <row r="33" spans="1:7" x14ac:dyDescent="0.3">
      <c r="A33" s="23"/>
      <c r="B33" s="79" t="s">
        <v>46</v>
      </c>
      <c r="C33" s="79" t="s">
        <v>47</v>
      </c>
      <c r="D33" s="79" t="s">
        <v>48</v>
      </c>
      <c r="E33" s="79" t="s">
        <v>49</v>
      </c>
      <c r="F33" s="79" t="s">
        <v>50</v>
      </c>
      <c r="G33" s="23"/>
    </row>
    <row r="34" spans="1:7" x14ac:dyDescent="0.3">
      <c r="A34" s="3"/>
      <c r="B34" s="80" t="s">
        <v>51</v>
      </c>
      <c r="C34" s="77" t="s">
        <v>52</v>
      </c>
      <c r="D34" s="78"/>
      <c r="E34" s="78"/>
      <c r="F34" s="84">
        <f>D34+E34</f>
        <v>0</v>
      </c>
      <c r="G34" s="3"/>
    </row>
    <row r="35" spans="1:7" x14ac:dyDescent="0.3">
      <c r="A35" s="3"/>
      <c r="B35" s="81"/>
      <c r="C35" s="17" t="s">
        <v>53</v>
      </c>
      <c r="D35" s="16"/>
      <c r="E35" s="16"/>
      <c r="F35" s="84">
        <f t="shared" ref="F35:F40" si="0">D35+E35</f>
        <v>0</v>
      </c>
      <c r="G35" s="3"/>
    </row>
    <row r="36" spans="1:7" x14ac:dyDescent="0.3">
      <c r="A36" s="3"/>
      <c r="B36" s="81"/>
      <c r="C36" s="16"/>
      <c r="D36" s="16"/>
      <c r="E36" s="16"/>
      <c r="F36" s="84">
        <f t="shared" si="0"/>
        <v>0</v>
      </c>
      <c r="G36" s="3"/>
    </row>
    <row r="37" spans="1:7" x14ac:dyDescent="0.3">
      <c r="A37" s="3"/>
      <c r="B37" s="81"/>
      <c r="C37" s="16"/>
      <c r="D37" s="16"/>
      <c r="E37" s="16"/>
      <c r="F37" s="84">
        <f t="shared" si="0"/>
        <v>0</v>
      </c>
      <c r="G37" s="3"/>
    </row>
    <row r="38" spans="1:7" x14ac:dyDescent="0.3">
      <c r="A38" s="3"/>
      <c r="B38" s="81"/>
      <c r="C38" s="16"/>
      <c r="D38" s="16"/>
      <c r="E38" s="16"/>
      <c r="F38" s="84">
        <f t="shared" si="0"/>
        <v>0</v>
      </c>
      <c r="G38" s="3"/>
    </row>
    <row r="39" spans="1:7" x14ac:dyDescent="0.3">
      <c r="A39" s="3"/>
      <c r="B39" s="81"/>
      <c r="C39" s="16"/>
      <c r="D39" s="16"/>
      <c r="E39" s="16"/>
      <c r="F39" s="84">
        <f t="shared" si="0"/>
        <v>0</v>
      </c>
      <c r="G39" s="3"/>
    </row>
    <row r="40" spans="1:7" x14ac:dyDescent="0.3">
      <c r="A40" s="3"/>
      <c r="B40" s="81"/>
      <c r="C40" s="16"/>
      <c r="D40" s="16"/>
      <c r="E40" s="16"/>
      <c r="F40" s="84">
        <f t="shared" si="0"/>
        <v>0</v>
      </c>
      <c r="G40" s="3"/>
    </row>
    <row r="41" spans="1:7" x14ac:dyDescent="0.3">
      <c r="A41" s="3"/>
      <c r="B41" s="81"/>
      <c r="C41" s="3"/>
      <c r="D41" s="24"/>
      <c r="E41" s="25"/>
      <c r="F41" s="131"/>
      <c r="G41" s="3"/>
    </row>
    <row r="42" spans="1:7" x14ac:dyDescent="0.3">
      <c r="A42" s="3"/>
      <c r="B42" s="80" t="s">
        <v>54</v>
      </c>
      <c r="C42" s="37" t="s">
        <v>55</v>
      </c>
      <c r="D42" s="16"/>
      <c r="E42" s="16"/>
      <c r="F42" s="84">
        <f t="shared" ref="F42:F59" si="1">D42+E42</f>
        <v>0</v>
      </c>
      <c r="G42" s="3"/>
    </row>
    <row r="43" spans="1:7" x14ac:dyDescent="0.3">
      <c r="A43" s="3"/>
      <c r="B43" s="81"/>
      <c r="C43" s="17" t="s">
        <v>56</v>
      </c>
      <c r="D43" s="16"/>
      <c r="E43" s="16"/>
      <c r="F43" s="84">
        <f t="shared" si="1"/>
        <v>0</v>
      </c>
      <c r="G43" s="3"/>
    </row>
    <row r="44" spans="1:7" x14ac:dyDescent="0.3">
      <c r="A44" s="3"/>
      <c r="B44" s="81"/>
      <c r="C44" s="17" t="s">
        <v>57</v>
      </c>
      <c r="D44" s="16"/>
      <c r="E44" s="16"/>
      <c r="F44" s="84">
        <f t="shared" si="1"/>
        <v>0</v>
      </c>
      <c r="G44" s="3"/>
    </row>
    <row r="45" spans="1:7" x14ac:dyDescent="0.3">
      <c r="A45" s="3"/>
      <c r="B45" s="81"/>
      <c r="C45" s="17" t="s">
        <v>58</v>
      </c>
      <c r="D45" s="16"/>
      <c r="E45" s="16"/>
      <c r="F45" s="84">
        <f t="shared" si="1"/>
        <v>0</v>
      </c>
      <c r="G45" s="3"/>
    </row>
    <row r="46" spans="1:7" x14ac:dyDescent="0.3">
      <c r="A46" s="3"/>
      <c r="B46" s="81"/>
      <c r="C46" s="17" t="s">
        <v>59</v>
      </c>
      <c r="D46" s="16"/>
      <c r="E46" s="16"/>
      <c r="F46" s="84">
        <f t="shared" si="1"/>
        <v>0</v>
      </c>
      <c r="G46" s="3"/>
    </row>
    <row r="47" spans="1:7" x14ac:dyDescent="0.3">
      <c r="A47" s="3"/>
      <c r="B47" s="81"/>
      <c r="C47" s="16"/>
      <c r="D47" s="16"/>
      <c r="E47" s="16"/>
      <c r="F47" s="84">
        <f t="shared" si="1"/>
        <v>0</v>
      </c>
      <c r="G47" s="3"/>
    </row>
    <row r="48" spans="1:7" x14ac:dyDescent="0.3">
      <c r="A48" s="3"/>
      <c r="B48" s="81"/>
      <c r="C48" s="16"/>
      <c r="D48" s="16"/>
      <c r="E48" s="16"/>
      <c r="F48" s="84">
        <f t="shared" si="1"/>
        <v>0</v>
      </c>
      <c r="G48" s="3"/>
    </row>
    <row r="49" spans="1:7" x14ac:dyDescent="0.3">
      <c r="A49" s="3"/>
      <c r="B49" s="81"/>
      <c r="C49" s="16"/>
      <c r="D49" s="16"/>
      <c r="E49" s="16"/>
      <c r="F49" s="84">
        <f t="shared" si="1"/>
        <v>0</v>
      </c>
      <c r="G49" s="3"/>
    </row>
    <row r="50" spans="1:7" x14ac:dyDescent="0.3">
      <c r="A50" s="3"/>
      <c r="B50" s="81"/>
      <c r="C50" s="16"/>
      <c r="D50" s="16"/>
      <c r="E50" s="16"/>
      <c r="F50" s="84">
        <f t="shared" si="1"/>
        <v>0</v>
      </c>
      <c r="G50" s="3"/>
    </row>
    <row r="51" spans="1:7" x14ac:dyDescent="0.3">
      <c r="A51" s="3"/>
      <c r="B51" s="81"/>
      <c r="C51" s="16"/>
      <c r="D51" s="16"/>
      <c r="E51" s="16"/>
      <c r="F51" s="84">
        <f t="shared" si="1"/>
        <v>0</v>
      </c>
      <c r="G51" s="3"/>
    </row>
    <row r="52" spans="1:7" x14ac:dyDescent="0.3">
      <c r="A52" s="3"/>
      <c r="B52" s="82"/>
      <c r="C52" s="3"/>
      <c r="D52" s="26"/>
      <c r="E52" s="26"/>
      <c r="F52" s="132"/>
      <c r="G52" s="3"/>
    </row>
    <row r="53" spans="1:7" x14ac:dyDescent="0.3">
      <c r="A53" s="3"/>
      <c r="B53" s="139" t="s">
        <v>60</v>
      </c>
      <c r="C53" s="16"/>
      <c r="D53" s="16"/>
      <c r="E53" s="16"/>
      <c r="F53" s="84">
        <f t="shared" si="1"/>
        <v>0</v>
      </c>
      <c r="G53" s="3"/>
    </row>
    <row r="54" spans="1:7" x14ac:dyDescent="0.3">
      <c r="A54" s="3"/>
      <c r="B54" s="81"/>
      <c r="C54" s="16"/>
      <c r="D54" s="16"/>
      <c r="E54" s="16"/>
      <c r="F54" s="84">
        <f t="shared" si="1"/>
        <v>0</v>
      </c>
      <c r="G54" s="3"/>
    </row>
    <row r="55" spans="1:7" x14ac:dyDescent="0.3">
      <c r="A55" s="3"/>
      <c r="B55" s="81"/>
      <c r="C55" s="16"/>
      <c r="D55" s="16"/>
      <c r="E55" s="16"/>
      <c r="F55" s="84">
        <f t="shared" si="1"/>
        <v>0</v>
      </c>
      <c r="G55" s="3"/>
    </row>
    <row r="56" spans="1:7" x14ac:dyDescent="0.3">
      <c r="A56" s="3"/>
      <c r="B56" s="81"/>
      <c r="C56" s="16"/>
      <c r="D56" s="16"/>
      <c r="E56" s="16"/>
      <c r="F56" s="84">
        <f t="shared" si="1"/>
        <v>0</v>
      </c>
      <c r="G56" s="3"/>
    </row>
    <row r="57" spans="1:7" x14ac:dyDescent="0.3">
      <c r="A57" s="3"/>
      <c r="B57" s="81"/>
      <c r="C57" s="16"/>
      <c r="D57" s="16"/>
      <c r="E57" s="16"/>
      <c r="F57" s="84">
        <f t="shared" si="1"/>
        <v>0</v>
      </c>
      <c r="G57" s="3"/>
    </row>
    <row r="58" spans="1:7" x14ac:dyDescent="0.3">
      <c r="A58" s="3"/>
      <c r="B58" s="82"/>
      <c r="C58" s="3"/>
      <c r="D58" s="3"/>
      <c r="E58" s="3"/>
      <c r="F58" s="140"/>
      <c r="G58" s="3"/>
    </row>
    <row r="59" spans="1:7" x14ac:dyDescent="0.3">
      <c r="A59" s="3"/>
      <c r="B59" s="83"/>
      <c r="C59" s="85" t="s">
        <v>61</v>
      </c>
      <c r="D59" s="84">
        <f>SUM(D34:D57)</f>
        <v>0</v>
      </c>
      <c r="E59" s="84">
        <f>SUM(E34:E57)</f>
        <v>0</v>
      </c>
      <c r="F59" s="84">
        <f t="shared" si="1"/>
        <v>0</v>
      </c>
      <c r="G59" s="3"/>
    </row>
    <row r="60" spans="1:7" x14ac:dyDescent="0.3">
      <c r="A60" s="3"/>
      <c r="B60" s="3"/>
      <c r="C60" s="3"/>
      <c r="D60" s="3"/>
      <c r="E60" s="3"/>
      <c r="F60" s="3"/>
      <c r="G60" s="3"/>
    </row>
    <row r="61" spans="1:7" x14ac:dyDescent="0.3">
      <c r="A61" s="3"/>
      <c r="B61" s="3"/>
      <c r="C61" s="3"/>
      <c r="D61" s="3"/>
      <c r="E61" s="3"/>
      <c r="F61" s="3"/>
      <c r="G61" s="3"/>
    </row>
    <row r="62" spans="1:7" x14ac:dyDescent="0.3">
      <c r="A62" s="3"/>
      <c r="B62" s="3"/>
      <c r="C62" s="3"/>
      <c r="D62" s="3"/>
      <c r="E62" s="3"/>
      <c r="F62" s="3"/>
      <c r="G62" s="3"/>
    </row>
  </sheetData>
  <sheetProtection algorithmName="SHA-512" hashValue="gwClKowdaG1MoGtsHHiXeDbTsUbYwIu7/4B9dYt+TNjx8vtOCA+29XH1wF+kKrGrxDREPLjQGORHywPlM93wmw==" saltValue="eFof04woJX3Aaw+sNnJejA==" spinCount="100000" sheet="1" objects="1" scenarios="1" insertColumns="0" insertRows="0"/>
  <mergeCells count="1">
    <mergeCell ref="B12:F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00000000-0002-0000-0100-000001000000}">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5"/>
  <sheetViews>
    <sheetView topLeftCell="A7" zoomScale="70" zoomScaleNormal="70" workbookViewId="0">
      <selection activeCell="B16" sqref="B16"/>
    </sheetView>
  </sheetViews>
  <sheetFormatPr baseColWidth="10" defaultColWidth="10.77734375" defaultRowHeight="14.4" x14ac:dyDescent="0.3"/>
  <cols>
    <col min="1" max="1" width="3.44140625" style="11" customWidth="1"/>
    <col min="2" max="2" width="16.21875" style="11" bestFit="1" customWidth="1"/>
    <col min="3" max="3" width="14.77734375" style="11" customWidth="1"/>
    <col min="4" max="4" width="34.6640625" style="11" customWidth="1"/>
    <col min="5" max="5" width="9.5546875" style="11" hidden="1" customWidth="1"/>
    <col min="6" max="6" width="50.33203125" style="11" customWidth="1"/>
    <col min="7" max="7" width="94.4414062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F3" s="130" t="s">
        <v>0</v>
      </c>
      <c r="G3" s="18" t="str">
        <f>+IF('0. Instrucciones'!$O$3="","",'0. Instrucciones'!$O$3)</f>
        <v/>
      </c>
      <c r="H3" s="19"/>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62</v>
      </c>
      <c r="C8" s="1"/>
      <c r="D8" s="1"/>
      <c r="E8" s="1"/>
      <c r="F8" s="1"/>
      <c r="G8" s="1"/>
    </row>
    <row r="9" spans="1:9" ht="21" x14ac:dyDescent="0.3">
      <c r="A9" s="4"/>
      <c r="B9" s="5"/>
      <c r="C9" s="6"/>
      <c r="D9" s="6"/>
      <c r="E9" s="6"/>
      <c r="F9" s="6"/>
      <c r="G9" s="6"/>
      <c r="H9" s="6"/>
      <c r="I9" s="6"/>
    </row>
    <row r="10" spans="1:9" ht="18" x14ac:dyDescent="0.35">
      <c r="A10" s="12"/>
      <c r="B10" s="27" t="s">
        <v>18</v>
      </c>
      <c r="C10" s="12"/>
      <c r="G10" s="13"/>
      <c r="H10" s="13"/>
      <c r="I10" s="13"/>
    </row>
    <row r="11" spans="1:9" x14ac:dyDescent="0.3">
      <c r="A11" s="3"/>
      <c r="B11" s="3"/>
      <c r="C11" s="3"/>
      <c r="D11" s="3"/>
      <c r="E11" s="3"/>
      <c r="F11" s="3"/>
      <c r="G11" s="3"/>
    </row>
    <row r="12" spans="1:9" ht="15" customHeight="1" x14ac:dyDescent="0.3">
      <c r="A12" s="3"/>
      <c r="B12" s="179" t="s">
        <v>63</v>
      </c>
      <c r="C12" s="179"/>
      <c r="D12" s="179"/>
      <c r="E12" s="179"/>
      <c r="F12" s="179"/>
      <c r="G12" s="179"/>
    </row>
    <row r="13" spans="1:9" ht="90" customHeight="1" x14ac:dyDescent="0.3">
      <c r="A13" s="3"/>
      <c r="B13" s="179"/>
      <c r="C13" s="179"/>
      <c r="D13" s="179"/>
      <c r="E13" s="179"/>
      <c r="F13" s="179"/>
      <c r="G13" s="179"/>
    </row>
    <row r="14" spans="1:9" x14ac:dyDescent="0.3">
      <c r="A14" s="3"/>
      <c r="B14" s="3"/>
      <c r="C14" s="3"/>
      <c r="D14" s="3"/>
      <c r="E14" s="3"/>
      <c r="F14" s="3"/>
      <c r="G14" s="3"/>
    </row>
    <row r="15" spans="1:9" x14ac:dyDescent="0.3">
      <c r="A15" s="3"/>
      <c r="B15" s="63" t="s">
        <v>64</v>
      </c>
      <c r="C15" s="63" t="s">
        <v>65</v>
      </c>
      <c r="D15" s="63" t="s">
        <v>66</v>
      </c>
      <c r="E15" s="63" t="s">
        <v>67</v>
      </c>
      <c r="F15" s="63" t="s">
        <v>68</v>
      </c>
      <c r="G15" s="63" t="s">
        <v>69</v>
      </c>
    </row>
    <row r="16" spans="1:9" x14ac:dyDescent="0.3">
      <c r="A16" s="3"/>
      <c r="B16" s="133"/>
      <c r="C16" s="134"/>
      <c r="D16" s="134"/>
      <c r="E16" s="135" t="str">
        <f>CONCATENATE(B16,C16,D16)</f>
        <v/>
      </c>
      <c r="F16" s="136"/>
      <c r="G16" s="136"/>
    </row>
    <row r="17" spans="1:7" x14ac:dyDescent="0.3">
      <c r="A17" s="3"/>
      <c r="B17" s="133"/>
      <c r="C17" s="134"/>
      <c r="D17" s="134"/>
      <c r="E17" s="135" t="str">
        <f t="shared" ref="E17:E65" si="0">CONCATENATE(B17,C17,D17)</f>
        <v/>
      </c>
      <c r="F17" s="136"/>
      <c r="G17" s="136"/>
    </row>
    <row r="18" spans="1:7" x14ac:dyDescent="0.3">
      <c r="A18" s="3"/>
      <c r="B18" s="133"/>
      <c r="C18" s="134"/>
      <c r="D18" s="134"/>
      <c r="E18" s="135" t="str">
        <f t="shared" si="0"/>
        <v/>
      </c>
      <c r="F18" s="136"/>
      <c r="G18" s="136"/>
    </row>
    <row r="19" spans="1:7" x14ac:dyDescent="0.3">
      <c r="A19" s="3"/>
      <c r="B19" s="133"/>
      <c r="C19" s="134"/>
      <c r="D19" s="134"/>
      <c r="E19" s="135" t="str">
        <f t="shared" si="0"/>
        <v/>
      </c>
      <c r="F19" s="136"/>
      <c r="G19" s="136"/>
    </row>
    <row r="20" spans="1:7" x14ac:dyDescent="0.3">
      <c r="A20" s="3"/>
      <c r="B20" s="133"/>
      <c r="C20" s="134"/>
      <c r="D20" s="134"/>
      <c r="E20" s="135" t="str">
        <f t="shared" si="0"/>
        <v/>
      </c>
      <c r="F20" s="136"/>
      <c r="G20" s="136"/>
    </row>
    <row r="21" spans="1:7" x14ac:dyDescent="0.3">
      <c r="A21" s="3"/>
      <c r="B21" s="133"/>
      <c r="C21" s="134"/>
      <c r="D21" s="134"/>
      <c r="E21" s="135" t="str">
        <f t="shared" si="0"/>
        <v/>
      </c>
      <c r="F21" s="136"/>
      <c r="G21" s="136"/>
    </row>
    <row r="22" spans="1:7" x14ac:dyDescent="0.3">
      <c r="A22" s="3"/>
      <c r="B22" s="133"/>
      <c r="C22" s="134"/>
      <c r="D22" s="134"/>
      <c r="E22" s="135" t="str">
        <f t="shared" si="0"/>
        <v/>
      </c>
      <c r="F22" s="136"/>
      <c r="G22" s="136"/>
    </row>
    <row r="23" spans="1:7" x14ac:dyDescent="0.3">
      <c r="A23" s="3"/>
      <c r="B23" s="133"/>
      <c r="C23" s="134"/>
      <c r="D23" s="134"/>
      <c r="E23" s="135" t="str">
        <f t="shared" si="0"/>
        <v/>
      </c>
      <c r="F23" s="136"/>
      <c r="G23" s="136"/>
    </row>
    <row r="24" spans="1:7" x14ac:dyDescent="0.3">
      <c r="A24" s="3"/>
      <c r="B24" s="133"/>
      <c r="C24" s="134"/>
      <c r="D24" s="134"/>
      <c r="E24" s="135" t="str">
        <f t="shared" si="0"/>
        <v/>
      </c>
      <c r="F24" s="136"/>
      <c r="G24" s="136"/>
    </row>
    <row r="25" spans="1:7" x14ac:dyDescent="0.3">
      <c r="A25" s="3"/>
      <c r="B25" s="133"/>
      <c r="C25" s="134"/>
      <c r="D25" s="134"/>
      <c r="E25" s="135" t="str">
        <f t="shared" si="0"/>
        <v/>
      </c>
      <c r="F25" s="136"/>
      <c r="G25" s="136"/>
    </row>
    <row r="26" spans="1:7" x14ac:dyDescent="0.3">
      <c r="A26" s="3"/>
      <c r="B26" s="133"/>
      <c r="C26" s="134"/>
      <c r="D26" s="134"/>
      <c r="E26" s="135" t="str">
        <f t="shared" si="0"/>
        <v/>
      </c>
      <c r="F26" s="136"/>
      <c r="G26" s="136"/>
    </row>
    <row r="27" spans="1:7" x14ac:dyDescent="0.3">
      <c r="A27" s="3"/>
      <c r="B27" s="133"/>
      <c r="C27" s="134"/>
      <c r="D27" s="134"/>
      <c r="E27" s="135" t="str">
        <f t="shared" si="0"/>
        <v/>
      </c>
      <c r="F27" s="136"/>
      <c r="G27" s="136"/>
    </row>
    <row r="28" spans="1:7" x14ac:dyDescent="0.3">
      <c r="A28" s="3"/>
      <c r="B28" s="133"/>
      <c r="C28" s="134"/>
      <c r="D28" s="134"/>
      <c r="E28" s="135" t="str">
        <f t="shared" si="0"/>
        <v/>
      </c>
      <c r="F28" s="136"/>
      <c r="G28" s="136"/>
    </row>
    <row r="29" spans="1:7" x14ac:dyDescent="0.3">
      <c r="A29" s="3"/>
      <c r="B29" s="133"/>
      <c r="C29" s="134"/>
      <c r="D29" s="134"/>
      <c r="E29" s="135" t="str">
        <f t="shared" si="0"/>
        <v/>
      </c>
      <c r="F29" s="136"/>
      <c r="G29" s="136"/>
    </row>
    <row r="30" spans="1:7" x14ac:dyDescent="0.3">
      <c r="A30" s="3"/>
      <c r="B30" s="133"/>
      <c r="C30" s="134"/>
      <c r="D30" s="134"/>
      <c r="E30" s="135" t="str">
        <f t="shared" si="0"/>
        <v/>
      </c>
      <c r="F30" s="136"/>
      <c r="G30" s="136"/>
    </row>
    <row r="31" spans="1:7" x14ac:dyDescent="0.3">
      <c r="A31" s="3"/>
      <c r="B31" s="133"/>
      <c r="C31" s="134"/>
      <c r="D31" s="134"/>
      <c r="E31" s="135" t="str">
        <f t="shared" si="0"/>
        <v/>
      </c>
      <c r="F31" s="136"/>
      <c r="G31" s="136"/>
    </row>
    <row r="32" spans="1:7" x14ac:dyDescent="0.3">
      <c r="A32" s="3"/>
      <c r="B32" s="133"/>
      <c r="C32" s="134"/>
      <c r="D32" s="134"/>
      <c r="E32" s="135" t="str">
        <f t="shared" si="0"/>
        <v/>
      </c>
      <c r="F32" s="136"/>
      <c r="G32" s="136"/>
    </row>
    <row r="33" spans="1:7" x14ac:dyDescent="0.3">
      <c r="A33" s="3"/>
      <c r="B33" s="133"/>
      <c r="C33" s="134"/>
      <c r="D33" s="134"/>
      <c r="E33" s="135" t="str">
        <f t="shared" si="0"/>
        <v/>
      </c>
      <c r="F33" s="136"/>
      <c r="G33" s="136"/>
    </row>
    <row r="34" spans="1:7" x14ac:dyDescent="0.3">
      <c r="A34" s="3"/>
      <c r="B34" s="133"/>
      <c r="C34" s="134"/>
      <c r="D34" s="134"/>
      <c r="E34" s="135" t="str">
        <f t="shared" si="0"/>
        <v/>
      </c>
      <c r="F34" s="136"/>
      <c r="G34" s="136"/>
    </row>
    <row r="35" spans="1:7" x14ac:dyDescent="0.3">
      <c r="A35" s="3"/>
      <c r="B35" s="133"/>
      <c r="C35" s="134"/>
      <c r="D35" s="134"/>
      <c r="E35" s="135" t="str">
        <f t="shared" si="0"/>
        <v/>
      </c>
      <c r="F35" s="136"/>
      <c r="G35" s="136"/>
    </row>
    <row r="36" spans="1:7" x14ac:dyDescent="0.3">
      <c r="A36" s="3"/>
      <c r="B36" s="133"/>
      <c r="C36" s="134"/>
      <c r="D36" s="134"/>
      <c r="E36" s="135" t="str">
        <f t="shared" si="0"/>
        <v/>
      </c>
      <c r="F36" s="136"/>
      <c r="G36" s="136"/>
    </row>
    <row r="37" spans="1:7" x14ac:dyDescent="0.3">
      <c r="A37" s="3"/>
      <c r="B37" s="133"/>
      <c r="C37" s="134"/>
      <c r="D37" s="134"/>
      <c r="E37" s="135" t="str">
        <f t="shared" si="0"/>
        <v/>
      </c>
      <c r="F37" s="136"/>
      <c r="G37" s="136"/>
    </row>
    <row r="38" spans="1:7" x14ac:dyDescent="0.3">
      <c r="A38" s="3"/>
      <c r="B38" s="133"/>
      <c r="C38" s="134"/>
      <c r="D38" s="134"/>
      <c r="E38" s="135" t="str">
        <f t="shared" si="0"/>
        <v/>
      </c>
      <c r="F38" s="136"/>
      <c r="G38" s="136"/>
    </row>
    <row r="39" spans="1:7" x14ac:dyDescent="0.3">
      <c r="A39" s="3"/>
      <c r="B39" s="133"/>
      <c r="C39" s="134"/>
      <c r="D39" s="134"/>
      <c r="E39" s="135" t="str">
        <f t="shared" si="0"/>
        <v/>
      </c>
      <c r="F39" s="136"/>
      <c r="G39" s="136"/>
    </row>
    <row r="40" spans="1:7" x14ac:dyDescent="0.3">
      <c r="A40" s="3"/>
      <c r="B40" s="133"/>
      <c r="C40" s="134"/>
      <c r="D40" s="134"/>
      <c r="E40" s="135" t="str">
        <f t="shared" si="0"/>
        <v/>
      </c>
      <c r="F40" s="136"/>
      <c r="G40" s="136"/>
    </row>
    <row r="41" spans="1:7" x14ac:dyDescent="0.3">
      <c r="A41" s="3"/>
      <c r="B41" s="133"/>
      <c r="C41" s="134"/>
      <c r="D41" s="134"/>
      <c r="E41" s="135" t="str">
        <f t="shared" si="0"/>
        <v/>
      </c>
      <c r="F41" s="136"/>
      <c r="G41" s="136"/>
    </row>
    <row r="42" spans="1:7" x14ac:dyDescent="0.3">
      <c r="A42" s="3"/>
      <c r="B42" s="133"/>
      <c r="C42" s="134"/>
      <c r="D42" s="134"/>
      <c r="E42" s="135" t="str">
        <f t="shared" si="0"/>
        <v/>
      </c>
      <c r="F42" s="136"/>
      <c r="G42" s="136"/>
    </row>
    <row r="43" spans="1:7" x14ac:dyDescent="0.3">
      <c r="A43" s="3"/>
      <c r="B43" s="133"/>
      <c r="C43" s="134"/>
      <c r="D43" s="134"/>
      <c r="E43" s="135" t="str">
        <f t="shared" si="0"/>
        <v/>
      </c>
      <c r="F43" s="136"/>
      <c r="G43" s="136"/>
    </row>
    <row r="44" spans="1:7" x14ac:dyDescent="0.3">
      <c r="A44" s="3"/>
      <c r="B44" s="133"/>
      <c r="C44" s="134"/>
      <c r="D44" s="134"/>
      <c r="E44" s="135" t="str">
        <f t="shared" si="0"/>
        <v/>
      </c>
      <c r="F44" s="136"/>
      <c r="G44" s="136"/>
    </row>
    <row r="45" spans="1:7" x14ac:dyDescent="0.3">
      <c r="A45" s="3"/>
      <c r="B45" s="133"/>
      <c r="C45" s="134"/>
      <c r="D45" s="134"/>
      <c r="E45" s="135" t="str">
        <f t="shared" si="0"/>
        <v/>
      </c>
      <c r="F45" s="136"/>
      <c r="G45" s="136"/>
    </row>
    <row r="46" spans="1:7" x14ac:dyDescent="0.3">
      <c r="A46" s="3"/>
      <c r="B46" s="133"/>
      <c r="C46" s="134"/>
      <c r="D46" s="134"/>
      <c r="E46" s="135" t="str">
        <f t="shared" si="0"/>
        <v/>
      </c>
      <c r="F46" s="136"/>
      <c r="G46" s="136"/>
    </row>
    <row r="47" spans="1:7" x14ac:dyDescent="0.3">
      <c r="A47" s="3"/>
      <c r="B47" s="133"/>
      <c r="C47" s="134"/>
      <c r="D47" s="134"/>
      <c r="E47" s="135" t="str">
        <f t="shared" si="0"/>
        <v/>
      </c>
      <c r="F47" s="136"/>
      <c r="G47" s="136"/>
    </row>
    <row r="48" spans="1:7" x14ac:dyDescent="0.3">
      <c r="A48" s="3"/>
      <c r="B48" s="133"/>
      <c r="C48" s="134"/>
      <c r="D48" s="134"/>
      <c r="E48" s="135" t="str">
        <f t="shared" si="0"/>
        <v/>
      </c>
      <c r="F48" s="136"/>
      <c r="G48" s="136"/>
    </row>
    <row r="49" spans="1:7" x14ac:dyDescent="0.3">
      <c r="A49" s="3"/>
      <c r="B49" s="133"/>
      <c r="C49" s="134"/>
      <c r="D49" s="134"/>
      <c r="E49" s="135" t="str">
        <f t="shared" si="0"/>
        <v/>
      </c>
      <c r="F49" s="136"/>
      <c r="G49" s="136"/>
    </row>
    <row r="50" spans="1:7" x14ac:dyDescent="0.3">
      <c r="A50" s="3"/>
      <c r="B50" s="133"/>
      <c r="C50" s="134"/>
      <c r="D50" s="134"/>
      <c r="E50" s="135" t="str">
        <f t="shared" si="0"/>
        <v/>
      </c>
      <c r="F50" s="136"/>
      <c r="G50" s="136"/>
    </row>
    <row r="51" spans="1:7" x14ac:dyDescent="0.3">
      <c r="A51" s="3"/>
      <c r="B51" s="133"/>
      <c r="C51" s="134"/>
      <c r="D51" s="134"/>
      <c r="E51" s="135" t="str">
        <f t="shared" si="0"/>
        <v/>
      </c>
      <c r="F51" s="136"/>
      <c r="G51" s="136"/>
    </row>
    <row r="52" spans="1:7" x14ac:dyDescent="0.3">
      <c r="A52" s="3"/>
      <c r="B52" s="133"/>
      <c r="C52" s="134"/>
      <c r="D52" s="134"/>
      <c r="E52" s="135" t="str">
        <f t="shared" si="0"/>
        <v/>
      </c>
      <c r="F52" s="136"/>
      <c r="G52" s="136"/>
    </row>
    <row r="53" spans="1:7" x14ac:dyDescent="0.3">
      <c r="A53" s="3"/>
      <c r="B53" s="133"/>
      <c r="C53" s="134"/>
      <c r="D53" s="134"/>
      <c r="E53" s="135" t="str">
        <f t="shared" si="0"/>
        <v/>
      </c>
      <c r="F53" s="136"/>
      <c r="G53" s="136"/>
    </row>
    <row r="54" spans="1:7" x14ac:dyDescent="0.3">
      <c r="A54" s="3"/>
      <c r="B54" s="133"/>
      <c r="C54" s="134"/>
      <c r="D54" s="134"/>
      <c r="E54" s="135" t="str">
        <f t="shared" si="0"/>
        <v/>
      </c>
      <c r="F54" s="136"/>
      <c r="G54" s="136"/>
    </row>
    <row r="55" spans="1:7" x14ac:dyDescent="0.3">
      <c r="A55" s="3"/>
      <c r="B55" s="133"/>
      <c r="C55" s="134"/>
      <c r="D55" s="134"/>
      <c r="E55" s="135" t="str">
        <f t="shared" si="0"/>
        <v/>
      </c>
      <c r="F55" s="136"/>
      <c r="G55" s="136"/>
    </row>
    <row r="56" spans="1:7" x14ac:dyDescent="0.3">
      <c r="B56" s="133"/>
      <c r="C56" s="134"/>
      <c r="D56" s="134"/>
      <c r="E56" s="135" t="str">
        <f t="shared" si="0"/>
        <v/>
      </c>
      <c r="F56" s="136"/>
      <c r="G56" s="136"/>
    </row>
    <row r="57" spans="1:7" x14ac:dyDescent="0.3">
      <c r="B57" s="133"/>
      <c r="C57" s="134"/>
      <c r="D57" s="134"/>
      <c r="E57" s="135" t="str">
        <f t="shared" si="0"/>
        <v/>
      </c>
      <c r="F57" s="136"/>
      <c r="G57" s="136"/>
    </row>
    <row r="58" spans="1:7" x14ac:dyDescent="0.3">
      <c r="B58" s="133"/>
      <c r="C58" s="134"/>
      <c r="D58" s="134"/>
      <c r="E58" s="135" t="str">
        <f t="shared" si="0"/>
        <v/>
      </c>
      <c r="F58" s="136"/>
      <c r="G58" s="136"/>
    </row>
    <row r="59" spans="1:7" x14ac:dyDescent="0.3">
      <c r="B59" s="133"/>
      <c r="C59" s="134"/>
      <c r="D59" s="134"/>
      <c r="E59" s="135" t="str">
        <f t="shared" si="0"/>
        <v/>
      </c>
      <c r="F59" s="136"/>
      <c r="G59" s="136"/>
    </row>
    <row r="60" spans="1:7" x14ac:dyDescent="0.3">
      <c r="B60" s="133"/>
      <c r="C60" s="134"/>
      <c r="D60" s="134"/>
      <c r="E60" s="135" t="str">
        <f t="shared" si="0"/>
        <v/>
      </c>
      <c r="F60" s="136"/>
      <c r="G60" s="136"/>
    </row>
    <row r="61" spans="1:7" x14ac:dyDescent="0.3">
      <c r="B61" s="133"/>
      <c r="C61" s="134"/>
      <c r="D61" s="134"/>
      <c r="E61" s="135" t="str">
        <f t="shared" si="0"/>
        <v/>
      </c>
      <c r="F61" s="136"/>
      <c r="G61" s="136"/>
    </row>
    <row r="62" spans="1:7" x14ac:dyDescent="0.3">
      <c r="B62" s="133"/>
      <c r="C62" s="134"/>
      <c r="D62" s="134"/>
      <c r="E62" s="135" t="str">
        <f t="shared" si="0"/>
        <v/>
      </c>
      <c r="F62" s="136"/>
      <c r="G62" s="136"/>
    </row>
    <row r="63" spans="1:7" x14ac:dyDescent="0.3">
      <c r="B63" s="133"/>
      <c r="C63" s="134"/>
      <c r="D63" s="134"/>
      <c r="E63" s="135" t="str">
        <f t="shared" si="0"/>
        <v/>
      </c>
      <c r="F63" s="136"/>
      <c r="G63" s="136"/>
    </row>
    <row r="64" spans="1:7" x14ac:dyDescent="0.3">
      <c r="B64" s="133"/>
      <c r="C64" s="134"/>
      <c r="D64" s="134"/>
      <c r="E64" s="135" t="str">
        <f t="shared" si="0"/>
        <v/>
      </c>
      <c r="F64" s="136"/>
      <c r="G64" s="136"/>
    </row>
    <row r="65" spans="2:7" x14ac:dyDescent="0.3">
      <c r="B65" s="133"/>
      <c r="C65" s="134"/>
      <c r="D65" s="134"/>
      <c r="E65" s="135" t="str">
        <f t="shared" si="0"/>
        <v/>
      </c>
      <c r="F65" s="136"/>
      <c r="G65" s="136"/>
    </row>
  </sheetData>
  <sheetProtection algorithmName="SHA-512" hashValue="MJf8o3ckZIk7vv+3m6qJWCgwEwGsuuVu4QLhxVvdQQO6yxBZ7BMBWxbi3WHTLM2EDRn5plSHKnNOweMSUbbW7w==" saltValue="0woV335BRMgrWK102mzEYQ==" spinCount="100000" sheet="1" objects="1" scenarios="1" insertRows="0"/>
  <mergeCells count="1">
    <mergeCell ref="B12:G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validation'!$B$6:$B$15</xm:f>
          </x14:formula1>
          <xm:sqref>B16:B65</xm:sqref>
        </x14:dataValidation>
        <x14:dataValidation type="list" allowBlank="1" showInputMessage="1" showErrorMessage="1" xr:uid="{00000000-0002-0000-0200-000001000000}">
          <x14:formula1>
            <xm:f>'Data validation'!$B$18:$B$27</xm:f>
          </x14:formula1>
          <xm:sqref>C16:D65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9"/>
  <sheetViews>
    <sheetView showZeros="0" topLeftCell="A10" zoomScale="70" zoomScaleNormal="70" workbookViewId="0">
      <selection activeCell="J16" sqref="J16:J17"/>
    </sheetView>
  </sheetViews>
  <sheetFormatPr baseColWidth="10" defaultColWidth="10.77734375" defaultRowHeight="14.4" outlineLevelRow="1" x14ac:dyDescent="0.3"/>
  <cols>
    <col min="1" max="1" width="3.44140625" style="11" customWidth="1"/>
    <col min="2" max="2" width="20.5546875" style="11" customWidth="1"/>
    <col min="3" max="3" width="36.44140625" style="11" customWidth="1"/>
    <col min="4" max="4" width="28.77734375" style="11" customWidth="1"/>
    <col min="5" max="5" width="19.77734375" style="11" customWidth="1"/>
    <col min="6" max="6" width="33.77734375" style="11" customWidth="1"/>
    <col min="7" max="7" width="22.44140625" style="11" customWidth="1"/>
    <col min="8" max="8" width="17.21875" style="11" customWidth="1"/>
    <col min="9" max="9" width="25.77734375" style="11" customWidth="1"/>
    <col min="10" max="10" width="20.77734375" style="11" customWidth="1"/>
    <col min="11" max="11" width="19.77734375" style="11" customWidth="1"/>
    <col min="12" max="12" width="23.5546875" style="11" customWidth="1"/>
    <col min="13" max="16384" width="10.77734375" style="11"/>
  </cols>
  <sheetData>
    <row r="1" spans="1:12" x14ac:dyDescent="0.3">
      <c r="A1" s="3"/>
      <c r="B1" s="3"/>
      <c r="C1" s="3"/>
      <c r="D1" s="3"/>
      <c r="E1" s="3"/>
      <c r="F1" s="3"/>
      <c r="G1" s="3"/>
    </row>
    <row r="2" spans="1:12" x14ac:dyDescent="0.3">
      <c r="A2" s="3"/>
      <c r="B2" s="3"/>
      <c r="C2" s="3"/>
      <c r="D2" s="3"/>
      <c r="E2" s="3"/>
      <c r="F2" s="3"/>
      <c r="G2" s="3"/>
    </row>
    <row r="3" spans="1:12" x14ac:dyDescent="0.3">
      <c r="A3" s="3"/>
      <c r="B3" s="3"/>
      <c r="C3" s="3"/>
      <c r="D3" s="3"/>
      <c r="F3" s="87" t="s">
        <v>0</v>
      </c>
      <c r="G3" s="18" t="str">
        <f>+IF('0. Instrucciones'!$O$3="","",'0. Instrucciones'!$O$3)</f>
        <v/>
      </c>
      <c r="H3" s="19"/>
    </row>
    <row r="4" spans="1:12" x14ac:dyDescent="0.3">
      <c r="A4" s="3"/>
      <c r="B4" s="3"/>
      <c r="C4" s="3"/>
      <c r="D4" s="3"/>
      <c r="E4" s="3"/>
      <c r="F4" s="3"/>
      <c r="G4" s="3"/>
    </row>
    <row r="5" spans="1:12" x14ac:dyDescent="0.3">
      <c r="A5" s="3"/>
      <c r="B5" s="3"/>
      <c r="C5" s="3"/>
      <c r="D5" s="3"/>
      <c r="E5" s="3"/>
      <c r="F5" s="3"/>
      <c r="G5" s="3"/>
    </row>
    <row r="6" spans="1:12" x14ac:dyDescent="0.3">
      <c r="A6" s="3"/>
      <c r="B6" s="3"/>
      <c r="C6" s="3"/>
      <c r="D6" s="3"/>
      <c r="E6" s="3"/>
      <c r="F6" s="3"/>
      <c r="G6" s="3"/>
    </row>
    <row r="7" spans="1:12" x14ac:dyDescent="0.3">
      <c r="A7" s="3"/>
      <c r="B7" s="3"/>
      <c r="C7" s="3"/>
      <c r="D7" s="3"/>
      <c r="E7" s="3"/>
      <c r="F7" s="3"/>
      <c r="G7" s="3"/>
    </row>
    <row r="8" spans="1:12" ht="21" x14ac:dyDescent="0.3">
      <c r="A8" s="4"/>
      <c r="B8" s="1" t="s">
        <v>71</v>
      </c>
      <c r="C8" s="1"/>
      <c r="D8" s="1"/>
      <c r="E8" s="1"/>
      <c r="F8" s="1"/>
      <c r="G8" s="1"/>
    </row>
    <row r="9" spans="1:12" ht="21" x14ac:dyDescent="0.3">
      <c r="A9" s="4"/>
      <c r="B9" s="5"/>
      <c r="C9" s="6"/>
      <c r="D9" s="6"/>
      <c r="E9" s="6"/>
      <c r="F9" s="6"/>
      <c r="G9" s="6"/>
      <c r="H9" s="6"/>
      <c r="I9" s="6"/>
    </row>
    <row r="10" spans="1:12" ht="18" x14ac:dyDescent="0.35">
      <c r="A10" s="12"/>
      <c r="B10" s="27" t="s">
        <v>18</v>
      </c>
      <c r="C10" s="12"/>
      <c r="G10" s="13"/>
      <c r="H10" s="13"/>
      <c r="I10" s="13"/>
    </row>
    <row r="11" spans="1:12" x14ac:dyDescent="0.3">
      <c r="A11" s="3"/>
      <c r="B11" s="3"/>
      <c r="C11" s="3"/>
      <c r="D11" s="3"/>
      <c r="E11" s="3"/>
      <c r="F11" s="3"/>
      <c r="G11" s="3"/>
    </row>
    <row r="12" spans="1:12" x14ac:dyDescent="0.3">
      <c r="A12" s="3"/>
      <c r="B12" s="173" t="s">
        <v>72</v>
      </c>
      <c r="C12" s="174"/>
      <c r="D12" s="174"/>
      <c r="E12" s="174"/>
      <c r="F12" s="175"/>
      <c r="G12" s="15"/>
    </row>
    <row r="13" spans="1:12" ht="29.1" customHeight="1" x14ac:dyDescent="0.3">
      <c r="A13" s="3"/>
      <c r="B13" s="176"/>
      <c r="C13" s="177"/>
      <c r="D13" s="177"/>
      <c r="E13" s="177"/>
      <c r="F13" s="178"/>
      <c r="G13" s="15"/>
    </row>
    <row r="14" spans="1:12" x14ac:dyDescent="0.3">
      <c r="A14" s="3"/>
      <c r="B14" s="3"/>
      <c r="C14" s="3"/>
      <c r="D14" s="3"/>
      <c r="E14" s="3"/>
      <c r="F14" s="3"/>
      <c r="G14" s="3"/>
    </row>
    <row r="15" spans="1:12" ht="72.599999999999994" customHeight="1" x14ac:dyDescent="0.3">
      <c r="A15" s="3"/>
      <c r="B15" s="75" t="s">
        <v>73</v>
      </c>
      <c r="C15" s="75" t="s">
        <v>74</v>
      </c>
      <c r="D15" s="75" t="s">
        <v>75</v>
      </c>
      <c r="E15" s="75" t="s">
        <v>76</v>
      </c>
      <c r="F15" s="75" t="s">
        <v>77</v>
      </c>
      <c r="G15" s="75" t="s">
        <v>78</v>
      </c>
      <c r="H15" s="75" t="s">
        <v>79</v>
      </c>
      <c r="I15" s="75" t="s">
        <v>80</v>
      </c>
      <c r="J15" s="75" t="s">
        <v>81</v>
      </c>
      <c r="K15" s="75" t="s">
        <v>82</v>
      </c>
      <c r="L15" s="75" t="s">
        <v>83</v>
      </c>
    </row>
    <row r="16" spans="1:12" x14ac:dyDescent="0.3">
      <c r="A16" s="3"/>
      <c r="B16" s="89" t="s">
        <v>84</v>
      </c>
      <c r="C16" s="71"/>
      <c r="D16" s="71"/>
      <c r="E16" s="71"/>
      <c r="F16" s="71"/>
      <c r="G16" s="71"/>
      <c r="H16" s="96"/>
      <c r="I16" s="90" t="str">
        <f>IF(C16="","",E16/G16*H16)</f>
        <v/>
      </c>
      <c r="J16" s="71"/>
      <c r="K16" s="128">
        <f>IFERROR(MIN((J16/G16)*H16,1),0)</f>
        <v>0</v>
      </c>
      <c r="L16" s="86" t="str">
        <f>IF(C16="","",K16*E16)</f>
        <v/>
      </c>
    </row>
    <row r="17" spans="1:12" x14ac:dyDescent="0.3">
      <c r="A17" s="3"/>
      <c r="B17" s="89" t="s">
        <v>85</v>
      </c>
      <c r="C17" s="71"/>
      <c r="D17" s="71"/>
      <c r="E17" s="71"/>
      <c r="F17" s="71"/>
      <c r="G17" s="71"/>
      <c r="H17" s="96"/>
      <c r="I17" s="90" t="str">
        <f t="shared" ref="I17:I77" si="0">IF(C17="","",E17/G17*H17)</f>
        <v/>
      </c>
      <c r="J17" s="71"/>
      <c r="K17" s="128">
        <f>IFERROR(MIN((J17/G17)*H17,1),0)</f>
        <v>0</v>
      </c>
      <c r="L17" s="86" t="str">
        <f t="shared" ref="L17:L77" si="1">IF(C17="","",K17*E17)</f>
        <v/>
      </c>
    </row>
    <row r="18" spans="1:12" x14ac:dyDescent="0.3">
      <c r="A18" s="3"/>
      <c r="B18" s="89" t="s">
        <v>86</v>
      </c>
      <c r="C18" s="71"/>
      <c r="D18" s="71"/>
      <c r="E18" s="71"/>
      <c r="F18" s="71"/>
      <c r="G18" s="71"/>
      <c r="H18" s="96"/>
      <c r="I18" s="90" t="str">
        <f t="shared" si="0"/>
        <v/>
      </c>
      <c r="J18" s="71"/>
      <c r="K18" s="128">
        <f t="shared" ref="K18:K77" si="2">IFERROR(MIN((J18/G18)*H18,1),0)</f>
        <v>0</v>
      </c>
      <c r="L18" s="86" t="str">
        <f t="shared" si="1"/>
        <v/>
      </c>
    </row>
    <row r="19" spans="1:12" x14ac:dyDescent="0.3">
      <c r="A19" s="3"/>
      <c r="B19" s="89" t="s">
        <v>87</v>
      </c>
      <c r="C19" s="71"/>
      <c r="D19" s="71"/>
      <c r="E19" s="71"/>
      <c r="F19" s="71"/>
      <c r="G19" s="71"/>
      <c r="H19" s="96"/>
      <c r="I19" s="90" t="str">
        <f t="shared" si="0"/>
        <v/>
      </c>
      <c r="J19" s="71"/>
      <c r="K19" s="128">
        <f t="shared" si="2"/>
        <v>0</v>
      </c>
      <c r="L19" s="86" t="str">
        <f t="shared" si="1"/>
        <v/>
      </c>
    </row>
    <row r="20" spans="1:12" x14ac:dyDescent="0.3">
      <c r="A20" s="3"/>
      <c r="B20" s="89" t="s">
        <v>88</v>
      </c>
      <c r="C20" s="71"/>
      <c r="D20" s="71"/>
      <c r="E20" s="71"/>
      <c r="F20" s="71"/>
      <c r="G20" s="71"/>
      <c r="H20" s="96"/>
      <c r="I20" s="90" t="str">
        <f t="shared" si="0"/>
        <v/>
      </c>
      <c r="J20" s="71"/>
      <c r="K20" s="128">
        <f t="shared" si="2"/>
        <v>0</v>
      </c>
      <c r="L20" s="86" t="str">
        <f t="shared" si="1"/>
        <v/>
      </c>
    </row>
    <row r="21" spans="1:12" x14ac:dyDescent="0.3">
      <c r="A21" s="3"/>
      <c r="B21" s="89" t="s">
        <v>89</v>
      </c>
      <c r="C21" s="71"/>
      <c r="D21" s="71"/>
      <c r="E21" s="71"/>
      <c r="F21" s="71"/>
      <c r="G21" s="71"/>
      <c r="H21" s="96"/>
      <c r="I21" s="90" t="str">
        <f t="shared" si="0"/>
        <v/>
      </c>
      <c r="J21" s="71"/>
      <c r="K21" s="128">
        <f t="shared" si="2"/>
        <v>0</v>
      </c>
      <c r="L21" s="86" t="str">
        <f t="shared" si="1"/>
        <v/>
      </c>
    </row>
    <row r="22" spans="1:12" x14ac:dyDescent="0.3">
      <c r="A22" s="3"/>
      <c r="B22" s="89" t="s">
        <v>90</v>
      </c>
      <c r="C22" s="71"/>
      <c r="D22" s="71"/>
      <c r="E22" s="71"/>
      <c r="F22" s="71"/>
      <c r="G22" s="71"/>
      <c r="H22" s="96"/>
      <c r="I22" s="90" t="str">
        <f t="shared" si="0"/>
        <v/>
      </c>
      <c r="J22" s="71"/>
      <c r="K22" s="128">
        <f t="shared" si="2"/>
        <v>0</v>
      </c>
      <c r="L22" s="86" t="str">
        <f t="shared" si="1"/>
        <v/>
      </c>
    </row>
    <row r="23" spans="1:12" x14ac:dyDescent="0.3">
      <c r="A23" s="3"/>
      <c r="B23" s="89" t="s">
        <v>91</v>
      </c>
      <c r="C23" s="71"/>
      <c r="D23" s="71"/>
      <c r="E23" s="71"/>
      <c r="F23" s="71"/>
      <c r="G23" s="71" t="s">
        <v>92</v>
      </c>
      <c r="H23" s="96"/>
      <c r="I23" s="90" t="str">
        <f t="shared" si="0"/>
        <v/>
      </c>
      <c r="J23" s="71"/>
      <c r="K23" s="128">
        <f t="shared" si="2"/>
        <v>0</v>
      </c>
      <c r="L23" s="86" t="str">
        <f t="shared" si="1"/>
        <v/>
      </c>
    </row>
    <row r="24" spans="1:12" x14ac:dyDescent="0.3">
      <c r="A24" s="3"/>
      <c r="B24" s="89" t="s">
        <v>93</v>
      </c>
      <c r="C24" s="71"/>
      <c r="D24" s="71"/>
      <c r="E24" s="71"/>
      <c r="F24" s="71"/>
      <c r="G24" s="71"/>
      <c r="H24" s="96"/>
      <c r="I24" s="90" t="str">
        <f>IF(C24="","",E24/G24*H24)</f>
        <v/>
      </c>
      <c r="J24" s="71"/>
      <c r="K24" s="128">
        <f t="shared" si="2"/>
        <v>0</v>
      </c>
      <c r="L24" s="86" t="str">
        <f t="shared" si="1"/>
        <v/>
      </c>
    </row>
    <row r="25" spans="1:12" x14ac:dyDescent="0.3">
      <c r="A25" s="3"/>
      <c r="B25" s="89" t="s">
        <v>94</v>
      </c>
      <c r="C25" s="71"/>
      <c r="D25" s="71"/>
      <c r="E25" s="71"/>
      <c r="F25" s="71"/>
      <c r="G25" s="71"/>
      <c r="H25" s="96"/>
      <c r="I25" s="90" t="str">
        <f t="shared" si="0"/>
        <v/>
      </c>
      <c r="J25" s="71"/>
      <c r="K25" s="128">
        <f t="shared" si="2"/>
        <v>0</v>
      </c>
      <c r="L25" s="86" t="str">
        <f t="shared" si="1"/>
        <v/>
      </c>
    </row>
    <row r="26" spans="1:12" x14ac:dyDescent="0.3">
      <c r="A26" s="3"/>
      <c r="B26" s="89" t="s">
        <v>95</v>
      </c>
      <c r="C26" s="71"/>
      <c r="D26" s="71"/>
      <c r="E26" s="71"/>
      <c r="F26" s="71"/>
      <c r="G26" s="71" t="s">
        <v>92</v>
      </c>
      <c r="H26" s="96"/>
      <c r="I26" s="90" t="str">
        <f t="shared" si="0"/>
        <v/>
      </c>
      <c r="J26" s="71"/>
      <c r="K26" s="128">
        <f t="shared" si="2"/>
        <v>0</v>
      </c>
      <c r="L26" s="86" t="str">
        <f t="shared" si="1"/>
        <v/>
      </c>
    </row>
    <row r="27" spans="1:12" x14ac:dyDescent="0.3">
      <c r="A27" s="3"/>
      <c r="B27" s="89" t="s">
        <v>96</v>
      </c>
      <c r="C27" s="71"/>
      <c r="D27" s="71"/>
      <c r="E27" s="71"/>
      <c r="F27" s="71"/>
      <c r="G27" s="71"/>
      <c r="H27" s="96"/>
      <c r="I27" s="90" t="str">
        <f t="shared" si="0"/>
        <v/>
      </c>
      <c r="J27" s="71" t="s">
        <v>92</v>
      </c>
      <c r="K27" s="128">
        <f t="shared" si="2"/>
        <v>0</v>
      </c>
      <c r="L27" s="86" t="str">
        <f t="shared" si="1"/>
        <v/>
      </c>
    </row>
    <row r="28" spans="1:12" x14ac:dyDescent="0.3">
      <c r="A28" s="3"/>
      <c r="B28" s="89" t="s">
        <v>97</v>
      </c>
      <c r="C28" s="71"/>
      <c r="D28" s="71"/>
      <c r="E28" s="71"/>
      <c r="F28" s="71"/>
      <c r="G28" s="71"/>
      <c r="H28" s="96"/>
      <c r="I28" s="90" t="str">
        <f t="shared" si="0"/>
        <v/>
      </c>
      <c r="J28" s="71"/>
      <c r="K28" s="128">
        <f t="shared" si="2"/>
        <v>0</v>
      </c>
      <c r="L28" s="86" t="str">
        <f t="shared" si="1"/>
        <v/>
      </c>
    </row>
    <row r="29" spans="1:12" x14ac:dyDescent="0.3">
      <c r="A29" s="3"/>
      <c r="B29" s="89" t="s">
        <v>98</v>
      </c>
      <c r="C29" s="71"/>
      <c r="D29" s="71"/>
      <c r="E29" s="71"/>
      <c r="F29" s="71"/>
      <c r="G29" s="71"/>
      <c r="H29" s="96"/>
      <c r="I29" s="90" t="str">
        <f t="shared" si="0"/>
        <v/>
      </c>
      <c r="J29" s="71"/>
      <c r="K29" s="128">
        <f t="shared" si="2"/>
        <v>0</v>
      </c>
      <c r="L29" s="86" t="str">
        <f t="shared" si="1"/>
        <v/>
      </c>
    </row>
    <row r="30" spans="1:12" x14ac:dyDescent="0.3">
      <c r="A30" s="3"/>
      <c r="B30" s="89" t="s">
        <v>99</v>
      </c>
      <c r="C30" s="71"/>
      <c r="D30" s="71"/>
      <c r="E30" s="71"/>
      <c r="F30" s="71"/>
      <c r="G30" s="71"/>
      <c r="H30" s="96"/>
      <c r="I30" s="90" t="str">
        <f t="shared" si="0"/>
        <v/>
      </c>
      <c r="J30" s="71"/>
      <c r="K30" s="128">
        <f t="shared" si="2"/>
        <v>0</v>
      </c>
      <c r="L30" s="86" t="str">
        <f t="shared" si="1"/>
        <v/>
      </c>
    </row>
    <row r="31" spans="1:12" x14ac:dyDescent="0.3">
      <c r="A31" s="3"/>
      <c r="B31" s="89" t="s">
        <v>100</v>
      </c>
      <c r="C31" s="71"/>
      <c r="D31" s="71"/>
      <c r="E31" s="71"/>
      <c r="F31" s="71"/>
      <c r="G31" s="71"/>
      <c r="H31" s="96"/>
      <c r="I31" s="90" t="str">
        <f t="shared" si="0"/>
        <v/>
      </c>
      <c r="J31" s="71"/>
      <c r="K31" s="128">
        <f t="shared" si="2"/>
        <v>0</v>
      </c>
      <c r="L31" s="86" t="str">
        <f t="shared" si="1"/>
        <v/>
      </c>
    </row>
    <row r="32" spans="1:12" x14ac:dyDescent="0.3">
      <c r="A32" s="3"/>
      <c r="B32" s="143" t="s">
        <v>101</v>
      </c>
      <c r="C32" s="71"/>
      <c r="D32" s="71"/>
      <c r="E32" s="71"/>
      <c r="F32" s="71"/>
      <c r="G32" s="71"/>
      <c r="H32" s="96"/>
      <c r="I32" s="90" t="str">
        <f t="shared" ref="I32:I71" si="3">IF(C32="","",E32/G32*H32)</f>
        <v/>
      </c>
      <c r="J32" s="71"/>
      <c r="K32" s="128">
        <f t="shared" ref="K32:K71" si="4">IFERROR(MIN((J32/G32)*H32,1),0)</f>
        <v>0</v>
      </c>
      <c r="L32" s="86" t="str">
        <f t="shared" ref="L32:L71" si="5">IF(C32="","",K32*E32)</f>
        <v/>
      </c>
    </row>
    <row r="33" spans="1:12" x14ac:dyDescent="0.3">
      <c r="A33" s="3"/>
      <c r="B33" s="143" t="s">
        <v>102</v>
      </c>
      <c r="C33" s="71"/>
      <c r="D33" s="71"/>
      <c r="E33" s="71"/>
      <c r="F33" s="71"/>
      <c r="G33" s="71"/>
      <c r="H33" s="96"/>
      <c r="I33" s="90" t="str">
        <f t="shared" si="3"/>
        <v/>
      </c>
      <c r="J33" s="71"/>
      <c r="K33" s="128">
        <f t="shared" si="4"/>
        <v>0</v>
      </c>
      <c r="L33" s="86" t="str">
        <f t="shared" si="5"/>
        <v/>
      </c>
    </row>
    <row r="34" spans="1:12" x14ac:dyDescent="0.3">
      <c r="A34" s="3"/>
      <c r="B34" s="143" t="s">
        <v>103</v>
      </c>
      <c r="C34" s="71"/>
      <c r="D34" s="71"/>
      <c r="E34" s="71"/>
      <c r="F34" s="71"/>
      <c r="G34" s="71"/>
      <c r="H34" s="96"/>
      <c r="I34" s="90" t="str">
        <f t="shared" si="3"/>
        <v/>
      </c>
      <c r="J34" s="71"/>
      <c r="K34" s="128">
        <f t="shared" si="4"/>
        <v>0</v>
      </c>
      <c r="L34" s="86" t="str">
        <f t="shared" si="5"/>
        <v/>
      </c>
    </row>
    <row r="35" spans="1:12" x14ac:dyDescent="0.3">
      <c r="A35" s="3"/>
      <c r="B35" s="143" t="s">
        <v>104</v>
      </c>
      <c r="C35" s="71"/>
      <c r="D35" s="71"/>
      <c r="E35" s="71"/>
      <c r="F35" s="71"/>
      <c r="G35" s="71"/>
      <c r="H35" s="96"/>
      <c r="I35" s="90" t="str">
        <f t="shared" si="3"/>
        <v/>
      </c>
      <c r="J35" s="71"/>
      <c r="K35" s="128">
        <f t="shared" si="4"/>
        <v>0</v>
      </c>
      <c r="L35" s="86" t="str">
        <f t="shared" si="5"/>
        <v/>
      </c>
    </row>
    <row r="36" spans="1:12" x14ac:dyDescent="0.3">
      <c r="A36" s="3"/>
      <c r="B36" s="143" t="s">
        <v>287</v>
      </c>
      <c r="C36" s="71"/>
      <c r="D36" s="71"/>
      <c r="E36" s="71"/>
      <c r="F36" s="71"/>
      <c r="G36" s="71"/>
      <c r="H36" s="96"/>
      <c r="I36" s="90" t="str">
        <f t="shared" si="3"/>
        <v/>
      </c>
      <c r="J36" s="71"/>
      <c r="K36" s="128">
        <f t="shared" si="4"/>
        <v>0</v>
      </c>
      <c r="L36" s="86" t="str">
        <f t="shared" si="5"/>
        <v/>
      </c>
    </row>
    <row r="37" spans="1:12" x14ac:dyDescent="0.3">
      <c r="A37" s="3"/>
      <c r="B37" s="143" t="s">
        <v>105</v>
      </c>
      <c r="C37" s="71"/>
      <c r="D37" s="71"/>
      <c r="E37" s="71"/>
      <c r="F37" s="71"/>
      <c r="G37" s="71"/>
      <c r="H37" s="96"/>
      <c r="I37" s="90" t="str">
        <f t="shared" si="3"/>
        <v/>
      </c>
      <c r="J37" s="71"/>
      <c r="K37" s="128">
        <f t="shared" si="4"/>
        <v>0</v>
      </c>
      <c r="L37" s="86" t="str">
        <f t="shared" si="5"/>
        <v/>
      </c>
    </row>
    <row r="38" spans="1:12" x14ac:dyDescent="0.3">
      <c r="A38" s="3"/>
      <c r="B38" s="143" t="s">
        <v>105</v>
      </c>
      <c r="C38" s="71"/>
      <c r="D38" s="71"/>
      <c r="E38" s="71"/>
      <c r="F38" s="71"/>
      <c r="G38" s="71"/>
      <c r="H38" s="96"/>
      <c r="I38" s="90" t="str">
        <f t="shared" si="3"/>
        <v/>
      </c>
      <c r="J38" s="71"/>
      <c r="K38" s="128">
        <f t="shared" si="4"/>
        <v>0</v>
      </c>
      <c r="L38" s="86" t="str">
        <f t="shared" si="5"/>
        <v/>
      </c>
    </row>
    <row r="39" spans="1:12" x14ac:dyDescent="0.3">
      <c r="A39" s="3"/>
      <c r="B39" s="143" t="s">
        <v>105</v>
      </c>
      <c r="C39" s="71"/>
      <c r="D39" s="71"/>
      <c r="E39" s="71"/>
      <c r="F39" s="71"/>
      <c r="G39" s="71"/>
      <c r="H39" s="96"/>
      <c r="I39" s="90" t="str">
        <f t="shared" si="3"/>
        <v/>
      </c>
      <c r="J39" s="71"/>
      <c r="K39" s="128">
        <f t="shared" si="4"/>
        <v>0</v>
      </c>
      <c r="L39" s="86" t="str">
        <f t="shared" si="5"/>
        <v/>
      </c>
    </row>
    <row r="40" spans="1:12" x14ac:dyDescent="0.3">
      <c r="A40" s="3"/>
      <c r="B40" s="143" t="s">
        <v>105</v>
      </c>
      <c r="C40" s="71"/>
      <c r="D40" s="71"/>
      <c r="E40" s="71"/>
      <c r="F40" s="71"/>
      <c r="G40" s="71"/>
      <c r="H40" s="96"/>
      <c r="I40" s="90" t="str">
        <f t="shared" si="3"/>
        <v/>
      </c>
      <c r="J40" s="71"/>
      <c r="K40" s="128">
        <f t="shared" si="4"/>
        <v>0</v>
      </c>
      <c r="L40" s="86" t="str">
        <f t="shared" si="5"/>
        <v/>
      </c>
    </row>
    <row r="41" spans="1:12" x14ac:dyDescent="0.3">
      <c r="A41" s="3"/>
      <c r="B41" s="143" t="s">
        <v>105</v>
      </c>
      <c r="C41" s="71"/>
      <c r="D41" s="71"/>
      <c r="E41" s="71"/>
      <c r="F41" s="71"/>
      <c r="G41" s="71"/>
      <c r="H41" s="96"/>
      <c r="I41" s="90" t="str">
        <f t="shared" si="3"/>
        <v/>
      </c>
      <c r="J41" s="71"/>
      <c r="K41" s="128">
        <f t="shared" si="4"/>
        <v>0</v>
      </c>
      <c r="L41" s="86" t="str">
        <f t="shared" si="5"/>
        <v/>
      </c>
    </row>
    <row r="42" spans="1:12" x14ac:dyDescent="0.3">
      <c r="A42" s="3"/>
      <c r="B42" s="143" t="s">
        <v>105</v>
      </c>
      <c r="C42" s="71"/>
      <c r="D42" s="71"/>
      <c r="E42" s="71"/>
      <c r="F42" s="71"/>
      <c r="G42" s="71"/>
      <c r="H42" s="96"/>
      <c r="I42" s="90" t="str">
        <f t="shared" si="3"/>
        <v/>
      </c>
      <c r="J42" s="71"/>
      <c r="K42" s="128">
        <f t="shared" si="4"/>
        <v>0</v>
      </c>
      <c r="L42" s="86" t="str">
        <f t="shared" si="5"/>
        <v/>
      </c>
    </row>
    <row r="43" spans="1:12" x14ac:dyDescent="0.3">
      <c r="A43" s="3"/>
      <c r="B43" s="143" t="s">
        <v>105</v>
      </c>
      <c r="C43" s="71"/>
      <c r="D43" s="71"/>
      <c r="E43" s="71"/>
      <c r="F43" s="71"/>
      <c r="G43" s="71"/>
      <c r="H43" s="96"/>
      <c r="I43" s="90" t="str">
        <f t="shared" si="3"/>
        <v/>
      </c>
      <c r="J43" s="71"/>
      <c r="K43" s="128">
        <f t="shared" si="4"/>
        <v>0</v>
      </c>
      <c r="L43" s="86" t="str">
        <f t="shared" si="5"/>
        <v/>
      </c>
    </row>
    <row r="44" spans="1:12" x14ac:dyDescent="0.3">
      <c r="A44" s="3"/>
      <c r="B44" s="143" t="s">
        <v>105</v>
      </c>
      <c r="C44" s="71"/>
      <c r="D44" s="71"/>
      <c r="E44" s="71"/>
      <c r="F44" s="71"/>
      <c r="G44" s="71"/>
      <c r="H44" s="96"/>
      <c r="I44" s="90" t="str">
        <f t="shared" si="3"/>
        <v/>
      </c>
      <c r="J44" s="71"/>
      <c r="K44" s="128">
        <f t="shared" si="4"/>
        <v>0</v>
      </c>
      <c r="L44" s="86" t="str">
        <f t="shared" si="5"/>
        <v/>
      </c>
    </row>
    <row r="45" spans="1:12" x14ac:dyDescent="0.3">
      <c r="A45" s="3"/>
      <c r="B45" s="143" t="s">
        <v>105</v>
      </c>
      <c r="C45" s="71"/>
      <c r="D45" s="71"/>
      <c r="E45" s="71"/>
      <c r="F45" s="71"/>
      <c r="G45" s="71"/>
      <c r="H45" s="96"/>
      <c r="I45" s="90" t="str">
        <f t="shared" si="3"/>
        <v/>
      </c>
      <c r="J45" s="71"/>
      <c r="K45" s="128">
        <f t="shared" si="4"/>
        <v>0</v>
      </c>
      <c r="L45" s="86" t="str">
        <f t="shared" si="5"/>
        <v/>
      </c>
    </row>
    <row r="46" spans="1:12" hidden="1" outlineLevel="1" x14ac:dyDescent="0.3">
      <c r="A46" s="3"/>
      <c r="B46" s="143" t="s">
        <v>105</v>
      </c>
      <c r="C46" s="71"/>
      <c r="D46" s="71"/>
      <c r="E46" s="71"/>
      <c r="F46" s="71"/>
      <c r="G46" s="71"/>
      <c r="H46" s="96"/>
      <c r="I46" s="90" t="str">
        <f t="shared" si="3"/>
        <v/>
      </c>
      <c r="J46" s="71"/>
      <c r="K46" s="128">
        <f t="shared" si="4"/>
        <v>0</v>
      </c>
      <c r="L46" s="86" t="str">
        <f t="shared" si="5"/>
        <v/>
      </c>
    </row>
    <row r="47" spans="1:12" hidden="1" outlineLevel="1" x14ac:dyDescent="0.3">
      <c r="A47" s="3"/>
      <c r="B47" s="143" t="s">
        <v>105</v>
      </c>
      <c r="C47" s="71"/>
      <c r="D47" s="71"/>
      <c r="E47" s="71"/>
      <c r="F47" s="71"/>
      <c r="G47" s="71"/>
      <c r="H47" s="96"/>
      <c r="I47" s="90" t="str">
        <f t="shared" si="3"/>
        <v/>
      </c>
      <c r="J47" s="71"/>
      <c r="K47" s="128">
        <f t="shared" si="4"/>
        <v>0</v>
      </c>
      <c r="L47" s="86" t="str">
        <f t="shared" si="5"/>
        <v/>
      </c>
    </row>
    <row r="48" spans="1:12" hidden="1" outlineLevel="1" x14ac:dyDescent="0.3">
      <c r="A48" s="3"/>
      <c r="B48" s="143" t="s">
        <v>105</v>
      </c>
      <c r="C48" s="71"/>
      <c r="D48" s="71"/>
      <c r="E48" s="71"/>
      <c r="F48" s="71"/>
      <c r="G48" s="71"/>
      <c r="H48" s="96"/>
      <c r="I48" s="90" t="str">
        <f t="shared" si="3"/>
        <v/>
      </c>
      <c r="J48" s="71"/>
      <c r="K48" s="128">
        <f t="shared" si="4"/>
        <v>0</v>
      </c>
      <c r="L48" s="86" t="str">
        <f t="shared" si="5"/>
        <v/>
      </c>
    </row>
    <row r="49" spans="1:12" hidden="1" outlineLevel="1" x14ac:dyDescent="0.3">
      <c r="A49" s="3"/>
      <c r="B49" s="143" t="s">
        <v>105</v>
      </c>
      <c r="C49" s="71"/>
      <c r="D49" s="71"/>
      <c r="E49" s="71"/>
      <c r="F49" s="71"/>
      <c r="G49" s="71"/>
      <c r="H49" s="96"/>
      <c r="I49" s="90" t="str">
        <f t="shared" si="3"/>
        <v/>
      </c>
      <c r="J49" s="71"/>
      <c r="K49" s="128">
        <f t="shared" si="4"/>
        <v>0</v>
      </c>
      <c r="L49" s="86" t="str">
        <f t="shared" si="5"/>
        <v/>
      </c>
    </row>
    <row r="50" spans="1:12" hidden="1" outlineLevel="1" x14ac:dyDescent="0.3">
      <c r="A50" s="3"/>
      <c r="B50" s="143" t="s">
        <v>105</v>
      </c>
      <c r="C50" s="71"/>
      <c r="D50" s="71"/>
      <c r="E50" s="71"/>
      <c r="F50" s="71"/>
      <c r="G50" s="71"/>
      <c r="H50" s="96"/>
      <c r="I50" s="90" t="str">
        <f t="shared" si="3"/>
        <v/>
      </c>
      <c r="J50" s="71"/>
      <c r="K50" s="128">
        <f t="shared" si="4"/>
        <v>0</v>
      </c>
      <c r="L50" s="86" t="str">
        <f t="shared" si="5"/>
        <v/>
      </c>
    </row>
    <row r="51" spans="1:12" hidden="1" outlineLevel="1" x14ac:dyDescent="0.3">
      <c r="A51" s="3"/>
      <c r="B51" s="143" t="s">
        <v>105</v>
      </c>
      <c r="C51" s="71"/>
      <c r="D51" s="71"/>
      <c r="E51" s="71"/>
      <c r="F51" s="71"/>
      <c r="G51" s="71"/>
      <c r="H51" s="96"/>
      <c r="I51" s="90" t="str">
        <f t="shared" si="3"/>
        <v/>
      </c>
      <c r="J51" s="71"/>
      <c r="K51" s="128">
        <f t="shared" si="4"/>
        <v>0</v>
      </c>
      <c r="L51" s="86" t="str">
        <f t="shared" si="5"/>
        <v/>
      </c>
    </row>
    <row r="52" spans="1:12" hidden="1" outlineLevel="1" x14ac:dyDescent="0.3">
      <c r="A52" s="3"/>
      <c r="B52" s="143" t="s">
        <v>105</v>
      </c>
      <c r="C52" s="71"/>
      <c r="D52" s="71"/>
      <c r="E52" s="71"/>
      <c r="F52" s="71"/>
      <c r="G52" s="71"/>
      <c r="H52" s="96"/>
      <c r="I52" s="90" t="str">
        <f t="shared" si="3"/>
        <v/>
      </c>
      <c r="J52" s="71"/>
      <c r="K52" s="128">
        <f t="shared" si="4"/>
        <v>0</v>
      </c>
      <c r="L52" s="86" t="str">
        <f t="shared" si="5"/>
        <v/>
      </c>
    </row>
    <row r="53" spans="1:12" hidden="1" outlineLevel="1" x14ac:dyDescent="0.3">
      <c r="A53" s="3"/>
      <c r="B53" s="143" t="s">
        <v>105</v>
      </c>
      <c r="C53" s="71"/>
      <c r="D53" s="71"/>
      <c r="E53" s="71"/>
      <c r="F53" s="71"/>
      <c r="G53" s="71"/>
      <c r="H53" s="96"/>
      <c r="I53" s="90" t="str">
        <f t="shared" si="3"/>
        <v/>
      </c>
      <c r="J53" s="71"/>
      <c r="K53" s="128">
        <f t="shared" si="4"/>
        <v>0</v>
      </c>
      <c r="L53" s="86" t="str">
        <f t="shared" si="5"/>
        <v/>
      </c>
    </row>
    <row r="54" spans="1:12" hidden="1" outlineLevel="1" x14ac:dyDescent="0.3">
      <c r="A54" s="3"/>
      <c r="B54" s="143" t="s">
        <v>105</v>
      </c>
      <c r="C54" s="71"/>
      <c r="D54" s="71"/>
      <c r="E54" s="71"/>
      <c r="F54" s="71"/>
      <c r="G54" s="71"/>
      <c r="H54" s="96"/>
      <c r="I54" s="90" t="str">
        <f t="shared" si="3"/>
        <v/>
      </c>
      <c r="J54" s="71"/>
      <c r="K54" s="128">
        <f t="shared" si="4"/>
        <v>0</v>
      </c>
      <c r="L54" s="86" t="str">
        <f t="shared" si="5"/>
        <v/>
      </c>
    </row>
    <row r="55" spans="1:12" hidden="1" outlineLevel="1" x14ac:dyDescent="0.3">
      <c r="A55" s="3"/>
      <c r="B55" s="143" t="s">
        <v>105</v>
      </c>
      <c r="C55" s="71"/>
      <c r="D55" s="71"/>
      <c r="E55" s="71"/>
      <c r="F55" s="71"/>
      <c r="G55" s="71"/>
      <c r="H55" s="96"/>
      <c r="I55" s="90" t="str">
        <f t="shared" si="3"/>
        <v/>
      </c>
      <c r="J55" s="71"/>
      <c r="K55" s="128">
        <f t="shared" si="4"/>
        <v>0</v>
      </c>
      <c r="L55" s="86" t="str">
        <f t="shared" si="5"/>
        <v/>
      </c>
    </row>
    <row r="56" spans="1:12" hidden="1" outlineLevel="1" x14ac:dyDescent="0.3">
      <c r="A56" s="3"/>
      <c r="B56" s="143" t="s">
        <v>105</v>
      </c>
      <c r="C56" s="71"/>
      <c r="D56" s="71"/>
      <c r="E56" s="71"/>
      <c r="F56" s="71"/>
      <c r="G56" s="71"/>
      <c r="H56" s="96"/>
      <c r="I56" s="90" t="str">
        <f t="shared" si="3"/>
        <v/>
      </c>
      <c r="J56" s="71"/>
      <c r="K56" s="128">
        <f t="shared" si="4"/>
        <v>0</v>
      </c>
      <c r="L56" s="86" t="str">
        <f t="shared" si="5"/>
        <v/>
      </c>
    </row>
    <row r="57" spans="1:12" hidden="1" outlineLevel="1" x14ac:dyDescent="0.3">
      <c r="A57" s="3"/>
      <c r="B57" s="143" t="s">
        <v>105</v>
      </c>
      <c r="C57" s="71"/>
      <c r="D57" s="71"/>
      <c r="E57" s="71"/>
      <c r="F57" s="71"/>
      <c r="G57" s="71"/>
      <c r="H57" s="96"/>
      <c r="I57" s="90" t="str">
        <f t="shared" si="3"/>
        <v/>
      </c>
      <c r="J57" s="71"/>
      <c r="K57" s="128">
        <f t="shared" si="4"/>
        <v>0</v>
      </c>
      <c r="L57" s="86" t="str">
        <f t="shared" si="5"/>
        <v/>
      </c>
    </row>
    <row r="58" spans="1:12" hidden="1" outlineLevel="1" x14ac:dyDescent="0.3">
      <c r="A58" s="3"/>
      <c r="B58" s="143" t="s">
        <v>105</v>
      </c>
      <c r="C58" s="71"/>
      <c r="D58" s="71"/>
      <c r="E58" s="71"/>
      <c r="F58" s="71"/>
      <c r="G58" s="71"/>
      <c r="H58" s="96"/>
      <c r="I58" s="90" t="str">
        <f t="shared" si="3"/>
        <v/>
      </c>
      <c r="J58" s="71"/>
      <c r="K58" s="128">
        <f t="shared" si="4"/>
        <v>0</v>
      </c>
      <c r="L58" s="86" t="str">
        <f t="shared" si="5"/>
        <v/>
      </c>
    </row>
    <row r="59" spans="1:12" hidden="1" outlineLevel="1" x14ac:dyDescent="0.3">
      <c r="A59" s="3"/>
      <c r="B59" s="143" t="s">
        <v>105</v>
      </c>
      <c r="C59" s="71"/>
      <c r="D59" s="71"/>
      <c r="E59" s="71"/>
      <c r="F59" s="71"/>
      <c r="G59" s="71"/>
      <c r="H59" s="96"/>
      <c r="I59" s="90" t="str">
        <f t="shared" si="3"/>
        <v/>
      </c>
      <c r="J59" s="71"/>
      <c r="K59" s="128">
        <f t="shared" si="4"/>
        <v>0</v>
      </c>
      <c r="L59" s="86" t="str">
        <f t="shared" si="5"/>
        <v/>
      </c>
    </row>
    <row r="60" spans="1:12" hidden="1" outlineLevel="1" x14ac:dyDescent="0.3">
      <c r="A60" s="3"/>
      <c r="B60" s="143" t="s">
        <v>105</v>
      </c>
      <c r="C60" s="71"/>
      <c r="D60" s="71"/>
      <c r="E60" s="71"/>
      <c r="F60" s="71"/>
      <c r="G60" s="71"/>
      <c r="H60" s="96"/>
      <c r="I60" s="90" t="str">
        <f t="shared" si="3"/>
        <v/>
      </c>
      <c r="J60" s="71"/>
      <c r="K60" s="128">
        <f t="shared" si="4"/>
        <v>0</v>
      </c>
      <c r="L60" s="86" t="str">
        <f t="shared" si="5"/>
        <v/>
      </c>
    </row>
    <row r="61" spans="1:12" hidden="1" outlineLevel="1" x14ac:dyDescent="0.3">
      <c r="A61" s="3"/>
      <c r="B61" s="143" t="s">
        <v>105</v>
      </c>
      <c r="C61" s="71"/>
      <c r="D61" s="71"/>
      <c r="E61" s="71"/>
      <c r="F61" s="71"/>
      <c r="G61" s="71"/>
      <c r="H61" s="96"/>
      <c r="I61" s="90" t="str">
        <f t="shared" si="3"/>
        <v/>
      </c>
      <c r="J61" s="71"/>
      <c r="K61" s="128">
        <f t="shared" si="4"/>
        <v>0</v>
      </c>
      <c r="L61" s="86" t="str">
        <f t="shared" si="5"/>
        <v/>
      </c>
    </row>
    <row r="62" spans="1:12" hidden="1" outlineLevel="1" x14ac:dyDescent="0.3">
      <c r="A62" s="3"/>
      <c r="B62" s="143" t="s">
        <v>105</v>
      </c>
      <c r="C62" s="71"/>
      <c r="D62" s="71"/>
      <c r="E62" s="71"/>
      <c r="F62" s="71"/>
      <c r="G62" s="71"/>
      <c r="H62" s="96"/>
      <c r="I62" s="90" t="str">
        <f t="shared" si="3"/>
        <v/>
      </c>
      <c r="J62" s="71"/>
      <c r="K62" s="128">
        <f t="shared" si="4"/>
        <v>0</v>
      </c>
      <c r="L62" s="86" t="str">
        <f t="shared" si="5"/>
        <v/>
      </c>
    </row>
    <row r="63" spans="1:12" hidden="1" outlineLevel="1" x14ac:dyDescent="0.3">
      <c r="A63" s="3"/>
      <c r="B63" s="143" t="s">
        <v>105</v>
      </c>
      <c r="C63" s="71"/>
      <c r="D63" s="71"/>
      <c r="E63" s="71"/>
      <c r="F63" s="71"/>
      <c r="G63" s="71"/>
      <c r="H63" s="96"/>
      <c r="I63" s="90" t="str">
        <f t="shared" si="3"/>
        <v/>
      </c>
      <c r="J63" s="71"/>
      <c r="K63" s="128">
        <f t="shared" si="4"/>
        <v>0</v>
      </c>
      <c r="L63" s="86" t="str">
        <f t="shared" si="5"/>
        <v/>
      </c>
    </row>
    <row r="64" spans="1:12" hidden="1" outlineLevel="1" x14ac:dyDescent="0.3">
      <c r="A64" s="3"/>
      <c r="B64" s="143" t="s">
        <v>105</v>
      </c>
      <c r="C64" s="71"/>
      <c r="D64" s="71"/>
      <c r="E64" s="71"/>
      <c r="F64" s="71"/>
      <c r="G64" s="71"/>
      <c r="H64" s="96"/>
      <c r="I64" s="90" t="str">
        <f t="shared" si="3"/>
        <v/>
      </c>
      <c r="J64" s="71"/>
      <c r="K64" s="128">
        <f t="shared" si="4"/>
        <v>0</v>
      </c>
      <c r="L64" s="86" t="str">
        <f t="shared" si="5"/>
        <v/>
      </c>
    </row>
    <row r="65" spans="1:12" hidden="1" outlineLevel="1" x14ac:dyDescent="0.3">
      <c r="A65" s="3"/>
      <c r="B65" s="143" t="s">
        <v>105</v>
      </c>
      <c r="C65" s="71"/>
      <c r="D65" s="71"/>
      <c r="E65" s="71"/>
      <c r="F65" s="71"/>
      <c r="G65" s="71"/>
      <c r="H65" s="96"/>
      <c r="I65" s="90" t="str">
        <f t="shared" si="3"/>
        <v/>
      </c>
      <c r="J65" s="71"/>
      <c r="K65" s="128">
        <f t="shared" si="4"/>
        <v>0</v>
      </c>
      <c r="L65" s="86" t="str">
        <f t="shared" si="5"/>
        <v/>
      </c>
    </row>
    <row r="66" spans="1:12" hidden="1" outlineLevel="1" x14ac:dyDescent="0.3">
      <c r="A66" s="3"/>
      <c r="B66" s="143" t="s">
        <v>105</v>
      </c>
      <c r="C66" s="71"/>
      <c r="D66" s="71"/>
      <c r="E66" s="71"/>
      <c r="F66" s="71"/>
      <c r="G66" s="71"/>
      <c r="H66" s="96"/>
      <c r="I66" s="90" t="str">
        <f t="shared" si="3"/>
        <v/>
      </c>
      <c r="J66" s="71"/>
      <c r="K66" s="128">
        <f t="shared" si="4"/>
        <v>0</v>
      </c>
      <c r="L66" s="86" t="str">
        <f t="shared" si="5"/>
        <v/>
      </c>
    </row>
    <row r="67" spans="1:12" hidden="1" outlineLevel="1" x14ac:dyDescent="0.3">
      <c r="A67" s="3"/>
      <c r="B67" s="143" t="s">
        <v>105</v>
      </c>
      <c r="C67" s="71"/>
      <c r="D67" s="71"/>
      <c r="E67" s="71"/>
      <c r="F67" s="71"/>
      <c r="G67" s="71"/>
      <c r="H67" s="96"/>
      <c r="I67" s="90" t="str">
        <f t="shared" si="3"/>
        <v/>
      </c>
      <c r="J67" s="71"/>
      <c r="K67" s="128">
        <f t="shared" si="4"/>
        <v>0</v>
      </c>
      <c r="L67" s="86" t="str">
        <f t="shared" si="5"/>
        <v/>
      </c>
    </row>
    <row r="68" spans="1:12" hidden="1" outlineLevel="1" x14ac:dyDescent="0.3">
      <c r="A68" s="3"/>
      <c r="B68" s="143" t="s">
        <v>105</v>
      </c>
      <c r="C68" s="71"/>
      <c r="D68" s="71"/>
      <c r="E68" s="71"/>
      <c r="F68" s="71"/>
      <c r="G68" s="71"/>
      <c r="H68" s="96"/>
      <c r="I68" s="90" t="str">
        <f t="shared" si="3"/>
        <v/>
      </c>
      <c r="J68" s="71"/>
      <c r="K68" s="128">
        <f t="shared" si="4"/>
        <v>0</v>
      </c>
      <c r="L68" s="86" t="str">
        <f t="shared" si="5"/>
        <v/>
      </c>
    </row>
    <row r="69" spans="1:12" hidden="1" outlineLevel="1" x14ac:dyDescent="0.3">
      <c r="A69" s="3"/>
      <c r="B69" s="143" t="s">
        <v>105</v>
      </c>
      <c r="C69" s="71"/>
      <c r="D69" s="71"/>
      <c r="E69" s="71"/>
      <c r="F69" s="71"/>
      <c r="G69" s="71"/>
      <c r="H69" s="96"/>
      <c r="I69" s="90" t="str">
        <f t="shared" si="3"/>
        <v/>
      </c>
      <c r="J69" s="71"/>
      <c r="K69" s="128">
        <f t="shared" si="4"/>
        <v>0</v>
      </c>
      <c r="L69" s="86" t="str">
        <f t="shared" si="5"/>
        <v/>
      </c>
    </row>
    <row r="70" spans="1:12" hidden="1" outlineLevel="1" x14ac:dyDescent="0.3">
      <c r="A70" s="3"/>
      <c r="B70" s="143" t="s">
        <v>105</v>
      </c>
      <c r="C70" s="71"/>
      <c r="D70" s="71"/>
      <c r="E70" s="71"/>
      <c r="F70" s="71"/>
      <c r="G70" s="71"/>
      <c r="H70" s="96"/>
      <c r="I70" s="90" t="str">
        <f t="shared" si="3"/>
        <v/>
      </c>
      <c r="J70" s="71"/>
      <c r="K70" s="128">
        <f t="shared" si="4"/>
        <v>0</v>
      </c>
      <c r="L70" s="86" t="str">
        <f t="shared" si="5"/>
        <v/>
      </c>
    </row>
    <row r="71" spans="1:12" hidden="1" outlineLevel="1" x14ac:dyDescent="0.3">
      <c r="A71" s="3"/>
      <c r="B71" s="143" t="s">
        <v>105</v>
      </c>
      <c r="C71" s="71"/>
      <c r="D71" s="71"/>
      <c r="E71" s="71"/>
      <c r="F71" s="71"/>
      <c r="G71" s="71"/>
      <c r="H71" s="96"/>
      <c r="I71" s="90" t="str">
        <f t="shared" si="3"/>
        <v/>
      </c>
      <c r="J71" s="71"/>
      <c r="K71" s="128">
        <f t="shared" si="4"/>
        <v>0</v>
      </c>
      <c r="L71" s="86" t="str">
        <f t="shared" si="5"/>
        <v/>
      </c>
    </row>
    <row r="72" spans="1:12" hidden="1" outlineLevel="1" x14ac:dyDescent="0.3">
      <c r="A72" s="3"/>
      <c r="B72" s="143" t="s">
        <v>105</v>
      </c>
      <c r="C72" s="71"/>
      <c r="D72" s="71"/>
      <c r="E72" s="71"/>
      <c r="F72" s="71"/>
      <c r="G72" s="71"/>
      <c r="H72" s="96"/>
      <c r="I72" s="90" t="str">
        <f t="shared" si="0"/>
        <v/>
      </c>
      <c r="J72" s="71"/>
      <c r="K72" s="128">
        <f t="shared" si="2"/>
        <v>0</v>
      </c>
      <c r="L72" s="86" t="str">
        <f t="shared" si="1"/>
        <v/>
      </c>
    </row>
    <row r="73" spans="1:12" hidden="1" outlineLevel="1" x14ac:dyDescent="0.3">
      <c r="A73" s="3"/>
      <c r="B73" s="143" t="s">
        <v>105</v>
      </c>
      <c r="C73" s="71"/>
      <c r="D73" s="71"/>
      <c r="E73" s="71"/>
      <c r="F73" s="71"/>
      <c r="G73" s="71"/>
      <c r="H73" s="96"/>
      <c r="I73" s="90" t="str">
        <f t="shared" si="0"/>
        <v/>
      </c>
      <c r="J73" s="71"/>
      <c r="K73" s="128">
        <f t="shared" si="2"/>
        <v>0</v>
      </c>
      <c r="L73" s="86" t="str">
        <f t="shared" si="1"/>
        <v/>
      </c>
    </row>
    <row r="74" spans="1:12" hidden="1" outlineLevel="1" x14ac:dyDescent="0.3">
      <c r="A74" s="3"/>
      <c r="B74" s="143" t="s">
        <v>105</v>
      </c>
      <c r="C74" s="71"/>
      <c r="D74" s="71"/>
      <c r="E74" s="71"/>
      <c r="F74" s="71"/>
      <c r="G74" s="71"/>
      <c r="H74" s="96"/>
      <c r="I74" s="90" t="str">
        <f t="shared" si="0"/>
        <v/>
      </c>
      <c r="J74" s="71"/>
      <c r="K74" s="128">
        <f t="shared" si="2"/>
        <v>0</v>
      </c>
      <c r="L74" s="86" t="str">
        <f t="shared" si="1"/>
        <v/>
      </c>
    </row>
    <row r="75" spans="1:12" hidden="1" outlineLevel="1" x14ac:dyDescent="0.3">
      <c r="A75" s="3"/>
      <c r="B75" s="143" t="s">
        <v>105</v>
      </c>
      <c r="C75" s="71"/>
      <c r="D75" s="71"/>
      <c r="E75" s="71"/>
      <c r="F75" s="71"/>
      <c r="G75" s="71"/>
      <c r="H75" s="96"/>
      <c r="I75" s="90" t="str">
        <f t="shared" si="0"/>
        <v/>
      </c>
      <c r="J75" s="71"/>
      <c r="K75" s="128">
        <f t="shared" si="2"/>
        <v>0</v>
      </c>
      <c r="L75" s="86" t="str">
        <f t="shared" si="1"/>
        <v/>
      </c>
    </row>
    <row r="76" spans="1:12" hidden="1" outlineLevel="1" x14ac:dyDescent="0.3">
      <c r="A76" s="3"/>
      <c r="B76" s="89" t="s">
        <v>105</v>
      </c>
      <c r="C76" s="71"/>
      <c r="D76" s="71"/>
      <c r="E76" s="71"/>
      <c r="F76" s="71"/>
      <c r="G76" s="71"/>
      <c r="H76" s="96"/>
      <c r="I76" s="90" t="str">
        <f t="shared" si="0"/>
        <v/>
      </c>
      <c r="J76" s="71"/>
      <c r="K76" s="128">
        <f t="shared" si="2"/>
        <v>0</v>
      </c>
      <c r="L76" s="86" t="str">
        <f t="shared" si="1"/>
        <v/>
      </c>
    </row>
    <row r="77" spans="1:12" hidden="1" outlineLevel="1" x14ac:dyDescent="0.3">
      <c r="A77" s="3"/>
      <c r="B77" s="89" t="s">
        <v>106</v>
      </c>
      <c r="C77" s="71"/>
      <c r="D77" s="71"/>
      <c r="E77" s="71"/>
      <c r="F77" s="71"/>
      <c r="G77" s="71"/>
      <c r="H77" s="96"/>
      <c r="I77" s="90" t="str">
        <f t="shared" si="0"/>
        <v/>
      </c>
      <c r="J77" s="71"/>
      <c r="K77" s="128">
        <f t="shared" si="2"/>
        <v>0</v>
      </c>
      <c r="L77" s="86" t="str">
        <f t="shared" si="1"/>
        <v/>
      </c>
    </row>
    <row r="78" spans="1:12" ht="23.1" customHeight="1" collapsed="1" x14ac:dyDescent="0.3">
      <c r="A78" s="3"/>
      <c r="B78" s="105" t="s">
        <v>61</v>
      </c>
      <c r="C78" s="23"/>
      <c r="D78" s="23"/>
      <c r="E78" s="110">
        <f>SUM(E16:E77)</f>
        <v>0</v>
      </c>
      <c r="F78" s="23"/>
      <c r="G78" s="23"/>
      <c r="H78" s="23"/>
      <c r="I78" s="110">
        <f>SUM(I16:I77)</f>
        <v>0</v>
      </c>
      <c r="J78" s="60"/>
      <c r="K78" s="60"/>
      <c r="L78" s="110">
        <f>SUM(L16:L77)</f>
        <v>0</v>
      </c>
    </row>
    <row r="79" spans="1:12" x14ac:dyDescent="0.3">
      <c r="A79" s="3"/>
      <c r="B79" s="3"/>
      <c r="C79" s="3"/>
      <c r="D79" s="3"/>
      <c r="E79" s="3"/>
      <c r="F79" s="3"/>
      <c r="G79" s="3"/>
    </row>
  </sheetData>
  <sheetProtection algorithmName="SHA-512" hashValue="d50lquUtO79U8897iZgXdOcZP/Yw27RkISoy/vFp9dbiPv59zUK7uuzgIitbXKz4f+LlQQdWKuPJnom8TSzOAQ==" saltValue="Mp/XzjXUzJqHtVK/zNNazA==" spinCount="100000" sheet="1" objects="1" scenarios="1"/>
  <mergeCells count="1">
    <mergeCell ref="B12:F13"/>
  </mergeCells>
  <phoneticPr fontId="19" type="noConversion"/>
  <conditionalFormatting sqref="L16:L36">
    <cfRule type="expression" dxfId="7" priority="10">
      <formula>AVERAGEIF($G$4:X1048576,C16,$H$4:$H$10)&lt;SUMIF($G$5:$G$10,C16,$N$5:$N$10)</formula>
    </cfRule>
  </conditionalFormatting>
  <conditionalFormatting sqref="L37:L77">
    <cfRule type="expression" dxfId="6" priority="24">
      <formula>AVERAGEIF($G$4:X1048554,C37,$H$4:$H$10)&lt;SUMIF($G$5:$G$10,C37,$N$5:$N$10)</formula>
    </cfRule>
  </conditionalFormatting>
  <dataValidations count="1">
    <dataValidation type="decimal" allowBlank="1" showInputMessage="1" showErrorMessage="1" error="la participación asignada al proyecto debe estar entre el 1% y el 100%" sqref="H16:H77" xr:uid="{00000000-0002-0000-0300-000000000000}">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W571"/>
  <sheetViews>
    <sheetView showZeros="0" zoomScale="55" zoomScaleNormal="55" workbookViewId="0">
      <selection activeCell="G443" sqref="G443"/>
    </sheetView>
  </sheetViews>
  <sheetFormatPr baseColWidth="10" defaultColWidth="10.77734375" defaultRowHeight="14.4" outlineLevelRow="1" x14ac:dyDescent="0.3"/>
  <cols>
    <col min="1" max="1" width="3.44140625" style="11" customWidth="1"/>
    <col min="2" max="2" width="42.44140625" style="23" customWidth="1"/>
    <col min="3" max="3" width="31.21875" style="23" customWidth="1"/>
    <col min="4" max="4" width="38.77734375" style="23" customWidth="1"/>
    <col min="5" max="5" width="30.21875" style="23" customWidth="1"/>
    <col min="6" max="6" width="22.5546875" style="23" customWidth="1"/>
    <col min="7" max="7" width="34.5546875" style="23" customWidth="1"/>
    <col min="8" max="9" width="26.44140625" style="23" customWidth="1"/>
    <col min="10" max="10" width="22.44140625" style="23" bestFit="1" customWidth="1"/>
    <col min="11" max="11" width="26.21875" style="23" customWidth="1"/>
    <col min="12" max="14" width="20.5546875" style="23" customWidth="1"/>
    <col min="15" max="15" width="22.77734375" style="23" customWidth="1"/>
    <col min="16" max="19" width="20.5546875" style="23" customWidth="1"/>
    <col min="20" max="20" width="17.77734375" style="23" bestFit="1" customWidth="1"/>
    <col min="21" max="21" width="22.21875" style="23" bestFit="1" customWidth="1"/>
    <col min="22" max="22" width="20.77734375" style="23" customWidth="1"/>
    <col min="23" max="23" width="19.44140625" style="23" customWidth="1"/>
    <col min="24" max="24" width="21.5546875" style="23" customWidth="1"/>
    <col min="25" max="27" width="22.77734375" style="23" customWidth="1"/>
    <col min="28" max="31" width="20.5546875" style="23" customWidth="1"/>
    <col min="32" max="32" width="29.21875" style="11" customWidth="1"/>
    <col min="33" max="33" width="20.5546875" style="11" customWidth="1"/>
    <col min="34" max="34" width="30.21875" style="11" customWidth="1"/>
    <col min="35" max="35" width="21.5546875" style="11" customWidth="1"/>
    <col min="36" max="36" width="18.44140625" style="11" customWidth="1"/>
    <col min="37" max="38" width="20.5546875" style="11" customWidth="1"/>
    <col min="39" max="39" width="22.21875" style="11" bestFit="1" customWidth="1"/>
    <col min="40" max="40" width="20.5546875" style="11" customWidth="1"/>
    <col min="41" max="41" width="20.77734375" style="11" customWidth="1"/>
    <col min="42" max="42" width="10.77734375" style="11" customWidth="1"/>
    <col min="43" max="43" width="4.5546875" style="11" customWidth="1"/>
    <col min="44" max="44" width="10.21875" style="11" hidden="1" customWidth="1"/>
    <col min="45" max="45" width="14.77734375" style="11" hidden="1" customWidth="1"/>
    <col min="46" max="46" width="16.77734375" style="11" hidden="1" customWidth="1"/>
    <col min="47" max="48" width="15.21875" style="11" hidden="1" customWidth="1"/>
    <col min="49" max="49" width="10.77734375" style="11" hidden="1" customWidth="1"/>
    <col min="50" max="51" width="10.77734375" style="11" customWidth="1"/>
    <col min="52" max="16384" width="10.77734375" style="11"/>
  </cols>
  <sheetData>
    <row r="1" spans="1:14" s="11" customFormat="1" x14ac:dyDescent="0.3">
      <c r="A1" s="3"/>
      <c r="B1" s="3"/>
      <c r="C1" s="3"/>
      <c r="D1" s="3"/>
      <c r="E1" s="3"/>
      <c r="F1" s="3"/>
      <c r="G1" s="3"/>
    </row>
    <row r="2" spans="1:14" s="11" customFormat="1" x14ac:dyDescent="0.3">
      <c r="A2" s="3"/>
      <c r="B2" s="3"/>
      <c r="C2" s="3"/>
      <c r="D2" s="3"/>
      <c r="E2" s="3"/>
      <c r="F2" s="3"/>
      <c r="G2" s="3"/>
    </row>
    <row r="3" spans="1:14" s="11" customFormat="1" x14ac:dyDescent="0.3">
      <c r="A3" s="3"/>
      <c r="B3" s="3"/>
      <c r="C3" s="3"/>
      <c r="D3" s="3"/>
      <c r="E3" s="3" t="s">
        <v>0</v>
      </c>
      <c r="F3" s="18" t="str">
        <f>+IF('0. Instrucciones'!$O$3="","",'0. Instrucciones'!$O$3)</f>
        <v/>
      </c>
      <c r="G3" s="19"/>
    </row>
    <row r="4" spans="1:14" s="11" customFormat="1" x14ac:dyDescent="0.3">
      <c r="A4" s="3"/>
      <c r="B4" s="3"/>
      <c r="C4" s="3"/>
      <c r="D4" s="3"/>
      <c r="E4" s="3"/>
      <c r="F4" s="3"/>
      <c r="G4" s="3"/>
    </row>
    <row r="5" spans="1:14" s="11" customFormat="1" x14ac:dyDescent="0.3">
      <c r="A5" s="3"/>
      <c r="B5" s="3"/>
      <c r="C5" s="3"/>
      <c r="D5" s="3"/>
      <c r="E5" s="3"/>
      <c r="F5" s="3"/>
      <c r="G5" s="3"/>
    </row>
    <row r="6" spans="1:14" s="11" customFormat="1" x14ac:dyDescent="0.3">
      <c r="A6" s="3"/>
      <c r="B6" s="3"/>
      <c r="C6" s="3"/>
      <c r="D6" s="3"/>
      <c r="E6" s="3"/>
      <c r="F6" s="3"/>
      <c r="G6" s="3"/>
    </row>
    <row r="7" spans="1:14" s="11" customFormat="1" x14ac:dyDescent="0.3">
      <c r="A7" s="3"/>
      <c r="B7" s="3"/>
      <c r="C7" s="3"/>
      <c r="D7" s="3"/>
      <c r="E7" s="3"/>
      <c r="F7" s="3"/>
      <c r="G7" s="3"/>
    </row>
    <row r="8" spans="1:14" s="11" customFormat="1" ht="21" x14ac:dyDescent="0.3">
      <c r="A8" s="4"/>
      <c r="B8" s="1" t="s">
        <v>107</v>
      </c>
      <c r="C8" s="1"/>
      <c r="D8" s="1"/>
      <c r="E8" s="1"/>
      <c r="F8" s="1"/>
      <c r="G8" s="1"/>
      <c r="H8" s="1"/>
      <c r="I8" s="1"/>
      <c r="J8" s="1"/>
      <c r="K8" s="1"/>
      <c r="L8" s="1"/>
      <c r="M8" s="1"/>
      <c r="N8" s="1"/>
    </row>
    <row r="9" spans="1:14" s="11" customFormat="1" ht="21" x14ac:dyDescent="0.3">
      <c r="A9" s="4"/>
      <c r="B9" s="5"/>
      <c r="C9" s="6"/>
      <c r="D9" s="6"/>
      <c r="E9" s="6"/>
      <c r="F9" s="6"/>
      <c r="G9" s="6"/>
      <c r="H9" s="6"/>
      <c r="I9" s="6"/>
    </row>
    <row r="10" spans="1:14" s="11" customFormat="1" ht="18" x14ac:dyDescent="0.35">
      <c r="A10" s="12"/>
      <c r="B10" s="27" t="s">
        <v>18</v>
      </c>
      <c r="C10" s="12"/>
      <c r="G10" s="13"/>
      <c r="H10" s="13"/>
      <c r="I10" s="13"/>
    </row>
    <row r="11" spans="1:14" s="11" customFormat="1" x14ac:dyDescent="0.3"/>
    <row r="12" spans="1:14" s="11" customFormat="1" ht="27.6" customHeight="1" x14ac:dyDescent="0.3">
      <c r="B12" s="203" t="s">
        <v>108</v>
      </c>
      <c r="C12" s="204"/>
      <c r="D12" s="204"/>
      <c r="E12" s="204"/>
      <c r="F12" s="204"/>
      <c r="G12" s="204"/>
      <c r="H12" s="204"/>
      <c r="I12" s="204"/>
      <c r="J12" s="204"/>
      <c r="K12" s="205"/>
    </row>
    <row r="13" spans="1:14" s="11" customFormat="1" ht="42" customHeight="1" x14ac:dyDescent="0.3">
      <c r="B13" s="206"/>
      <c r="C13" s="207"/>
      <c r="D13" s="207"/>
      <c r="E13" s="207"/>
      <c r="F13" s="207"/>
      <c r="G13" s="207"/>
      <c r="H13" s="207"/>
      <c r="I13" s="207"/>
      <c r="J13" s="207"/>
      <c r="K13" s="208"/>
    </row>
    <row r="14" spans="1:14" s="11" customFormat="1" x14ac:dyDescent="0.3"/>
    <row r="15" spans="1:14" s="11" customFormat="1" ht="14.55" customHeight="1" x14ac:dyDescent="0.3">
      <c r="B15" s="209" t="s">
        <v>284</v>
      </c>
      <c r="C15" s="209"/>
      <c r="D15" s="209"/>
      <c r="E15" s="209"/>
      <c r="F15" s="209"/>
      <c r="G15" s="209"/>
      <c r="H15" s="209"/>
      <c r="I15" s="209"/>
      <c r="J15" s="209"/>
      <c r="K15" s="209"/>
    </row>
    <row r="16" spans="1:14" s="11" customFormat="1" ht="184.05" customHeight="1" x14ac:dyDescent="0.3">
      <c r="B16" s="209"/>
      <c r="C16" s="209"/>
      <c r="D16" s="209"/>
      <c r="E16" s="209"/>
      <c r="F16" s="209"/>
      <c r="G16" s="209"/>
      <c r="H16" s="209"/>
      <c r="I16" s="209"/>
      <c r="J16" s="209"/>
      <c r="K16" s="209"/>
    </row>
    <row r="17" spans="2:31" x14ac:dyDescent="0.3">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36.6" customHeight="1" x14ac:dyDescent="0.3">
      <c r="B20" s="215" t="s">
        <v>109</v>
      </c>
      <c r="C20" s="221" t="s">
        <v>110</v>
      </c>
      <c r="D20" s="222"/>
      <c r="E20" s="217"/>
      <c r="F20" s="218"/>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47.55" customHeight="1" x14ac:dyDescent="0.3">
      <c r="B21" s="216"/>
      <c r="C21" s="221" t="s">
        <v>111</v>
      </c>
      <c r="D21" s="222"/>
      <c r="E21" s="219"/>
      <c r="F21" s="220"/>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3">
      <c r="B23" s="11"/>
      <c r="C23" s="11"/>
      <c r="D23" s="11"/>
      <c r="E23" s="11"/>
      <c r="F23" s="11"/>
      <c r="G23" s="223" t="s">
        <v>112</v>
      </c>
      <c r="H23" s="224"/>
      <c r="I23" s="224"/>
      <c r="J23" s="225"/>
      <c r="K23" s="11"/>
      <c r="L23" s="11"/>
      <c r="M23" s="11"/>
      <c r="N23" s="11"/>
      <c r="O23" s="11"/>
      <c r="P23" s="11"/>
      <c r="Q23" s="11"/>
      <c r="R23" s="11"/>
      <c r="S23" s="11"/>
      <c r="T23" s="11"/>
      <c r="U23" s="11"/>
      <c r="V23" s="11"/>
      <c r="W23" s="11"/>
      <c r="X23" s="11"/>
      <c r="Y23" s="11"/>
      <c r="Z23" s="11"/>
      <c r="AA23" s="11"/>
      <c r="AB23" s="11"/>
      <c r="AC23" s="11"/>
      <c r="AD23" s="11"/>
      <c r="AE23" s="11"/>
    </row>
    <row r="24" spans="2:31" ht="56.55" customHeight="1" x14ac:dyDescent="0.3">
      <c r="B24" s="210" t="s">
        <v>113</v>
      </c>
      <c r="C24" s="211"/>
      <c r="D24" s="212"/>
      <c r="E24" s="213" t="s">
        <v>114</v>
      </c>
      <c r="F24" s="214"/>
      <c r="G24" s="63" t="s">
        <v>33</v>
      </c>
      <c r="H24" s="63" t="s">
        <v>34</v>
      </c>
      <c r="I24" s="63" t="s">
        <v>35</v>
      </c>
      <c r="J24" s="63" t="s">
        <v>115</v>
      </c>
      <c r="K24" s="63" t="s">
        <v>116</v>
      </c>
      <c r="L24" s="11"/>
      <c r="M24" s="210" t="s">
        <v>117</v>
      </c>
      <c r="N24" s="211"/>
      <c r="O24" s="212"/>
      <c r="P24" s="11"/>
      <c r="Q24" s="11"/>
      <c r="R24" s="11"/>
      <c r="S24" s="11"/>
      <c r="T24" s="11"/>
      <c r="U24" s="11"/>
      <c r="V24" s="11"/>
      <c r="W24" s="11"/>
      <c r="X24" s="11"/>
      <c r="Y24" s="11"/>
      <c r="Z24" s="11"/>
      <c r="AA24" s="11"/>
      <c r="AB24" s="11"/>
      <c r="AC24" s="11"/>
      <c r="AD24" s="11"/>
      <c r="AE24" s="11"/>
    </row>
    <row r="25" spans="2:31" x14ac:dyDescent="0.3">
      <c r="B25" s="64" t="s">
        <v>118</v>
      </c>
      <c r="C25" s="182"/>
      <c r="D25" s="183"/>
      <c r="E25" s="180"/>
      <c r="F25" s="181"/>
      <c r="G25" s="144" t="str">
        <f>IFERROR(IF('4. Presupuesto Total '!$E$20="Si",INDEX('Intensidades de ayuda máxima'!$D$20:$H$20,1,MATCH('4. Presupuesto Total '!E25,'Intensidades de ayuda máxima'!$D$16:$H$16,0)),INDEX('Intensidades de ayuda máxima'!$D$19:$H$19,1,MATCH('4. Presupuesto Total '!E25,'Intensidades de ayuda máxima'!$D$16:$H$16,0))),"")</f>
        <v/>
      </c>
      <c r="H25" s="144" t="str">
        <f>IFERROR(IF('4. Presupuesto Total '!$E$20="Si",INDEX('Intensidades de ayuda máxima'!$D$18:$H$18,1,MATCH('4. Presupuesto Total '!E25,'Intensidades de ayuda máxima'!$D$16:$H$16,0)),INDEX('Intensidades de ayuda máxima'!$D$17:$H$17,1,MATCH('4. Presupuesto Total '!E25,'Intensidades de ayuda máxima'!$D$16:$H$16,0))),"")</f>
        <v/>
      </c>
      <c r="I25" s="144" t="str">
        <f>IFERROR(IF('4. Presupuesto Total '!$E$20="Si",INDEX('Intensidades de ayuda máxima'!$D$21:$H$21,1,MATCH('4. Presupuesto Total '!E25,'Intensidades de ayuda máxima'!$D$16:$H$16,0)),INDEX('Intensidades de ayuda máxima'!$D$21:$H$21,1,MATCH('4. Presupuesto Total '!E25,'Intensidades de ayuda máxima'!$D$16:$H$16,0))),"")</f>
        <v/>
      </c>
      <c r="J25" s="144" t="str">
        <f>IFERROR(IF('4. Presupuesto Total '!$E$20="Si",INDEX('Intensidades de ayuda máxima'!$D$22:$H$22,1,MATCH('4. Presupuesto Total '!E25,'Intensidades de ayuda máxima'!$D$16:$H$16,0)),INDEX('Intensidades de ayuda máxima'!$D$22:$H$22,1,MATCH('4. Presupuesto Total '!E25,'Intensidades de ayuda máxima'!$D$16:$H$16,0))),"")</f>
        <v/>
      </c>
      <c r="K25" s="101" t="s">
        <v>228</v>
      </c>
      <c r="L25" s="11"/>
      <c r="M25" s="64" t="s">
        <v>119</v>
      </c>
      <c r="N25" s="182"/>
      <c r="O25" s="183"/>
      <c r="P25" s="11"/>
      <c r="Q25" s="11"/>
      <c r="R25" s="11"/>
      <c r="S25" s="11"/>
      <c r="T25" s="11"/>
      <c r="U25" s="11"/>
      <c r="V25" s="11"/>
      <c r="W25" s="11"/>
      <c r="X25" s="11"/>
      <c r="Y25" s="11"/>
      <c r="Z25" s="11"/>
      <c r="AA25" s="11"/>
      <c r="AB25" s="11"/>
      <c r="AC25" s="11"/>
      <c r="AD25" s="11"/>
      <c r="AE25" s="11"/>
    </row>
    <row r="26" spans="2:31" x14ac:dyDescent="0.3">
      <c r="B26" s="64" t="s">
        <v>120</v>
      </c>
      <c r="C26" s="182"/>
      <c r="D26" s="183"/>
      <c r="E26" s="180"/>
      <c r="F26" s="181"/>
      <c r="G26" s="144" t="str">
        <f>IFERROR(IF('4. Presupuesto Total '!$E$20="Si",INDEX('Intensidades de ayuda máxima'!$D$20:$H$20,1,MATCH('4. Presupuesto Total '!E26,'Intensidades de ayuda máxima'!$D$16:$H$16,0)),INDEX('Intensidades de ayuda máxima'!$D$19:$H$19,1,MATCH('4. Presupuesto Total '!E26,'Intensidades de ayuda máxima'!$D$16:$H$16,0))),"")</f>
        <v/>
      </c>
      <c r="H26" s="144" t="str">
        <f>IFERROR(IF('4. Presupuesto Total '!$E$20="Si",INDEX('Intensidades de ayuda máxima'!$D$18:$H$18,1,MATCH('4. Presupuesto Total '!E26,'Intensidades de ayuda máxima'!$D$16:$H$16,0)),INDEX('Intensidades de ayuda máxima'!$D$17:$H$17,1,MATCH('4. Presupuesto Total '!E26,'Intensidades de ayuda máxima'!$D$16:$H$16,0))),"")</f>
        <v/>
      </c>
      <c r="I26" s="144" t="str">
        <f>IFERROR(IF('4. Presupuesto Total '!$E$20="Si",INDEX('Intensidades de ayuda máxima'!$D$21:$H$21,1,MATCH('4. Presupuesto Total '!E26,'Intensidades de ayuda máxima'!$D$16:$H$16,0)),INDEX('Intensidades de ayuda máxima'!$D$21:$H$21,1,MATCH('4. Presupuesto Total '!E26,'Intensidades de ayuda máxima'!$D$16:$H$16,0))),"")</f>
        <v/>
      </c>
      <c r="J26" s="144" t="str">
        <f>IFERROR(IF('4. Presupuesto Total '!$E$20="Si",INDEX('Intensidades de ayuda máxima'!$D$22:$H$22,1,MATCH('4. Presupuesto Total '!E26,'Intensidades de ayuda máxima'!$D$16:$H$16,0)),INDEX('Intensidades de ayuda máxima'!$D$22:$H$22,1,MATCH('4. Presupuesto Total '!E26,'Intensidades de ayuda máxima'!$D$16:$H$16,0))),"")</f>
        <v/>
      </c>
      <c r="K26" s="101" t="s">
        <v>228</v>
      </c>
      <c r="L26" s="11"/>
      <c r="M26" s="64" t="s">
        <v>121</v>
      </c>
      <c r="N26" s="141"/>
      <c r="O26" s="142"/>
      <c r="P26" s="11"/>
      <c r="Q26" s="11"/>
      <c r="R26" s="11"/>
      <c r="S26" s="11"/>
      <c r="T26" s="11"/>
      <c r="U26" s="11"/>
      <c r="V26" s="11"/>
      <c r="W26" s="11"/>
      <c r="X26" s="11"/>
      <c r="Y26" s="11"/>
      <c r="Z26" s="11"/>
      <c r="AA26" s="11"/>
      <c r="AB26" s="11"/>
      <c r="AC26" s="11"/>
      <c r="AD26" s="11"/>
      <c r="AE26" s="11"/>
    </row>
    <row r="27" spans="2:31" x14ac:dyDescent="0.3">
      <c r="B27" s="64" t="s">
        <v>122</v>
      </c>
      <c r="C27" s="182"/>
      <c r="D27" s="183"/>
      <c r="E27" s="180"/>
      <c r="F27" s="181"/>
      <c r="G27" s="144" t="str">
        <f>IFERROR(IF('4. Presupuesto Total '!$E$20="Si",INDEX('Intensidades de ayuda máxima'!$D$20:$H$20,1,MATCH('4. Presupuesto Total '!E27,'Intensidades de ayuda máxima'!$D$16:$H$16,0)),INDEX('Intensidades de ayuda máxima'!$D$19:$H$19,1,MATCH('4. Presupuesto Total '!E27,'Intensidades de ayuda máxima'!$D$16:$H$16,0))),"")</f>
        <v/>
      </c>
      <c r="H27" s="144" t="str">
        <f>IFERROR(IF('4. Presupuesto Total '!$E$20="Si",INDEX('Intensidades de ayuda máxima'!$D$18:$H$18,1,MATCH('4. Presupuesto Total '!E27,'Intensidades de ayuda máxima'!$D$16:$H$16,0)),INDEX('Intensidades de ayuda máxima'!$D$17:$H$17,1,MATCH('4. Presupuesto Total '!E27,'Intensidades de ayuda máxima'!$D$16:$H$16,0))),"")</f>
        <v/>
      </c>
      <c r="I27" s="144" t="str">
        <f>IFERROR(IF('4. Presupuesto Total '!$E$20="Si",INDEX('Intensidades de ayuda máxima'!$D$21:$H$21,1,MATCH('4. Presupuesto Total '!E27,'Intensidades de ayuda máxima'!$D$16:$H$16,0)),INDEX('Intensidades de ayuda máxima'!$D$21:$H$21,1,MATCH('4. Presupuesto Total '!E27,'Intensidades de ayuda máxima'!$D$16:$H$16,0))),"")</f>
        <v/>
      </c>
      <c r="J27" s="144" t="str">
        <f>IFERROR(IF('4. Presupuesto Total '!$E$20="Si",INDEX('Intensidades de ayuda máxima'!$D$22:$H$22,1,MATCH('4. Presupuesto Total '!E27,'Intensidades de ayuda máxima'!$D$16:$H$16,0)),INDEX('Intensidades de ayuda máxima'!$D$22:$H$22,1,MATCH('4. Presupuesto Total '!E27,'Intensidades de ayuda máxima'!$D$16:$H$16,0))),"")</f>
        <v/>
      </c>
      <c r="K27" s="101" t="s">
        <v>262</v>
      </c>
      <c r="L27" s="11"/>
      <c r="M27" s="64" t="s">
        <v>123</v>
      </c>
      <c r="N27" s="141"/>
      <c r="O27" s="142"/>
      <c r="P27" s="11"/>
      <c r="Q27" s="11"/>
      <c r="R27" s="11"/>
      <c r="S27" s="11"/>
      <c r="T27" s="11"/>
      <c r="U27" s="11"/>
      <c r="V27" s="11"/>
      <c r="W27" s="11"/>
      <c r="X27" s="11"/>
      <c r="Y27" s="11"/>
      <c r="Z27" s="11"/>
      <c r="AA27" s="11"/>
      <c r="AB27" s="11"/>
      <c r="AC27" s="11"/>
      <c r="AD27" s="11"/>
      <c r="AE27" s="11"/>
    </row>
    <row r="28" spans="2:31" x14ac:dyDescent="0.3">
      <c r="B28" s="64" t="s">
        <v>124</v>
      </c>
      <c r="C28" s="182"/>
      <c r="D28" s="183"/>
      <c r="E28" s="180"/>
      <c r="F28" s="181"/>
      <c r="G28" s="144" t="str">
        <f>IFERROR(IF('4. Presupuesto Total '!$E$20="Si",INDEX('Intensidades de ayuda máxima'!$D$20:$H$20,1,MATCH('4. Presupuesto Total '!E28,'Intensidades de ayuda máxima'!$D$16:$H$16,0)),INDEX('Intensidades de ayuda máxima'!$D$19:$H$19,1,MATCH('4. Presupuesto Total '!E28,'Intensidades de ayuda máxima'!$D$16:$H$16,0))),"")</f>
        <v/>
      </c>
      <c r="H28" s="144" t="str">
        <f>IFERROR(IF('4. Presupuesto Total '!$E$20="Si",INDEX('Intensidades de ayuda máxima'!$D$18:$H$18,1,MATCH('4. Presupuesto Total '!E28,'Intensidades de ayuda máxima'!$D$16:$H$16,0)),INDEX('Intensidades de ayuda máxima'!$D$17:$H$17,1,MATCH('4. Presupuesto Total '!E28,'Intensidades de ayuda máxima'!$D$16:$H$16,0))),"")</f>
        <v/>
      </c>
      <c r="I28" s="144" t="str">
        <f>IFERROR(IF('4. Presupuesto Total '!$E$20="Si",INDEX('Intensidades de ayuda máxima'!$D$21:$H$21,1,MATCH('4. Presupuesto Total '!E28,'Intensidades de ayuda máxima'!$D$16:$H$16,0)),INDEX('Intensidades de ayuda máxima'!$D$21:$H$21,1,MATCH('4. Presupuesto Total '!E28,'Intensidades de ayuda máxima'!$D$16:$H$16,0))),"")</f>
        <v/>
      </c>
      <c r="J28" s="144" t="str">
        <f>IFERROR(IF('4. Presupuesto Total '!$E$20="Si",INDEX('Intensidades de ayuda máxima'!$D$22:$H$22,1,MATCH('4. Presupuesto Total '!E28,'Intensidades de ayuda máxima'!$D$16:$H$16,0)),INDEX('Intensidades de ayuda máxima'!$D$22:$H$22,1,MATCH('4. Presupuesto Total '!E28,'Intensidades de ayuda máxima'!$D$16:$H$16,0))),"")</f>
        <v/>
      </c>
      <c r="K28" s="101"/>
      <c r="L28" s="11"/>
      <c r="M28" s="64" t="s">
        <v>125</v>
      </c>
      <c r="N28" s="141"/>
      <c r="O28" s="142"/>
      <c r="P28" s="11"/>
      <c r="Q28" s="11"/>
      <c r="R28" s="11"/>
      <c r="S28" s="11"/>
      <c r="T28" s="11"/>
      <c r="U28" s="11"/>
      <c r="V28" s="11"/>
      <c r="W28" s="11"/>
      <c r="X28" s="11"/>
      <c r="Y28" s="11"/>
      <c r="Z28" s="11"/>
      <c r="AA28" s="11"/>
      <c r="AB28" s="11"/>
      <c r="AC28" s="11"/>
      <c r="AD28" s="11"/>
      <c r="AE28" s="11"/>
    </row>
    <row r="29" spans="2:31" x14ac:dyDescent="0.3">
      <c r="B29" s="64" t="s">
        <v>126</v>
      </c>
      <c r="C29" s="182"/>
      <c r="D29" s="183"/>
      <c r="E29" s="180"/>
      <c r="F29" s="181"/>
      <c r="G29" s="144" t="str">
        <f>IFERROR(IF('4. Presupuesto Total '!$E$20="Si",INDEX('Intensidades de ayuda máxima'!$D$20:$H$20,1,MATCH('4. Presupuesto Total '!E29,'Intensidades de ayuda máxima'!$D$16:$H$16,0)),INDEX('Intensidades de ayuda máxima'!$D$19:$H$19,1,MATCH('4. Presupuesto Total '!E29,'Intensidades de ayuda máxima'!$D$16:$H$16,0))),"")</f>
        <v/>
      </c>
      <c r="H29" s="144" t="str">
        <f>IFERROR(IF('4. Presupuesto Total '!$E$20="Si",INDEX('Intensidades de ayuda máxima'!$D$18:$H$18,1,MATCH('4. Presupuesto Total '!E29,'Intensidades de ayuda máxima'!$D$16:$H$16,0)),INDEX('Intensidades de ayuda máxima'!$D$17:$H$17,1,MATCH('4. Presupuesto Total '!E29,'Intensidades de ayuda máxima'!$D$16:$H$16,0))),"")</f>
        <v/>
      </c>
      <c r="I29" s="144" t="str">
        <f>IFERROR(IF('4. Presupuesto Total '!$E$20="Si",INDEX('Intensidades de ayuda máxima'!$D$21:$H$21,1,MATCH('4. Presupuesto Total '!E29,'Intensidades de ayuda máxima'!$D$16:$H$16,0)),INDEX('Intensidades de ayuda máxima'!$D$21:$H$21,1,MATCH('4. Presupuesto Total '!E29,'Intensidades de ayuda máxima'!$D$16:$H$16,0))),"")</f>
        <v/>
      </c>
      <c r="J29" s="144" t="str">
        <f>IFERROR(IF('4. Presupuesto Total '!$E$20="Si",INDEX('Intensidades de ayuda máxima'!$D$22:$H$22,1,MATCH('4. Presupuesto Total '!E29,'Intensidades de ayuda máxima'!$D$16:$H$16,0)),INDEX('Intensidades de ayuda máxima'!$D$22:$H$22,1,MATCH('4. Presupuesto Total '!E29,'Intensidades de ayuda máxima'!$D$16:$H$16,0))),"")</f>
        <v/>
      </c>
      <c r="K29" s="101"/>
      <c r="L29" s="11"/>
      <c r="M29" s="64" t="s">
        <v>127</v>
      </c>
      <c r="N29" s="141"/>
      <c r="O29" s="142"/>
      <c r="P29" s="11"/>
      <c r="Q29" s="11"/>
      <c r="R29" s="11"/>
      <c r="S29" s="11"/>
      <c r="T29" s="11"/>
      <c r="U29" s="11"/>
      <c r="V29" s="11"/>
      <c r="W29" s="11"/>
      <c r="X29" s="11"/>
      <c r="Y29" s="11"/>
      <c r="Z29" s="11"/>
      <c r="AA29" s="11"/>
      <c r="AB29" s="11"/>
      <c r="AC29" s="11"/>
      <c r="AD29" s="11"/>
      <c r="AE29" s="11"/>
    </row>
    <row r="30" spans="2:31" x14ac:dyDescent="0.3">
      <c r="B30" s="64" t="s">
        <v>128</v>
      </c>
      <c r="C30" s="182"/>
      <c r="D30" s="183"/>
      <c r="E30" s="180"/>
      <c r="F30" s="181"/>
      <c r="G30" s="144" t="str">
        <f>IFERROR(IF('4. Presupuesto Total '!$E$20="Si",INDEX('Intensidades de ayuda máxima'!$D$20:$H$20,1,MATCH('4. Presupuesto Total '!E30,'Intensidades de ayuda máxima'!$D$16:$H$16,0)),INDEX('Intensidades de ayuda máxima'!$D$19:$H$19,1,MATCH('4. Presupuesto Total '!E30,'Intensidades de ayuda máxima'!$D$16:$H$16,0))),"")</f>
        <v/>
      </c>
      <c r="H30" s="144" t="str">
        <f>IFERROR(IF('4. Presupuesto Total '!$E$20="Si",INDEX('Intensidades de ayuda máxima'!$D$18:$H$18,1,MATCH('4. Presupuesto Total '!E30,'Intensidades de ayuda máxima'!$D$16:$H$16,0)),INDEX('Intensidades de ayuda máxima'!$D$17:$H$17,1,MATCH('4. Presupuesto Total '!E30,'Intensidades de ayuda máxima'!$D$16:$H$16,0))),"")</f>
        <v/>
      </c>
      <c r="I30" s="144" t="str">
        <f>IFERROR(IF('4. Presupuesto Total '!$E$20="Si",INDEX('Intensidades de ayuda máxima'!$D$21:$H$21,1,MATCH('4. Presupuesto Total '!E30,'Intensidades de ayuda máxima'!$D$16:$H$16,0)),INDEX('Intensidades de ayuda máxima'!$D$21:$H$21,1,MATCH('4. Presupuesto Total '!E30,'Intensidades de ayuda máxima'!$D$16:$H$16,0))),"")</f>
        <v/>
      </c>
      <c r="J30" s="144" t="str">
        <f>IFERROR(IF('4. Presupuesto Total '!$E$20="Si",INDEX('Intensidades de ayuda máxima'!$D$22:$H$22,1,MATCH('4. Presupuesto Total '!E30,'Intensidades de ayuda máxima'!$D$16:$H$16,0)),INDEX('Intensidades de ayuda máxima'!$D$22:$H$22,1,MATCH('4. Presupuesto Total '!E30,'Intensidades de ayuda máxima'!$D$16:$H$16,0))),"")</f>
        <v/>
      </c>
      <c r="K30" s="101"/>
      <c r="L30" s="11"/>
      <c r="M30" s="11"/>
      <c r="N30" s="11"/>
      <c r="O30" s="11"/>
      <c r="P30" s="11"/>
      <c r="Q30" s="11"/>
      <c r="R30" s="11"/>
      <c r="S30" s="11"/>
      <c r="T30" s="11"/>
      <c r="U30" s="11"/>
      <c r="V30" s="11"/>
      <c r="W30" s="11"/>
      <c r="X30" s="11"/>
      <c r="Y30" s="11"/>
      <c r="Z30" s="11"/>
      <c r="AA30" s="11"/>
      <c r="AB30" s="11"/>
      <c r="AC30" s="11"/>
      <c r="AD30" s="11"/>
      <c r="AE30" s="11"/>
    </row>
    <row r="31" spans="2:31" x14ac:dyDescent="0.3">
      <c r="B31" s="64" t="s">
        <v>129</v>
      </c>
      <c r="C31" s="182"/>
      <c r="D31" s="183"/>
      <c r="E31" s="180"/>
      <c r="F31" s="181"/>
      <c r="G31" s="144" t="str">
        <f>IFERROR(IF('4. Presupuesto Total '!$E$20="Si",INDEX('Intensidades de ayuda máxima'!$D$20:$H$20,1,MATCH('4. Presupuesto Total '!E31,'Intensidades de ayuda máxima'!$D$16:$H$16,0)),INDEX('Intensidades de ayuda máxima'!$D$19:$H$19,1,MATCH('4. Presupuesto Total '!E31,'Intensidades de ayuda máxima'!$D$16:$H$16,0))),"")</f>
        <v/>
      </c>
      <c r="H31" s="144" t="str">
        <f>IFERROR(IF('4. Presupuesto Total '!$E$20="Si",INDEX('Intensidades de ayuda máxima'!$D$18:$H$18,1,MATCH('4. Presupuesto Total '!E31,'Intensidades de ayuda máxima'!$D$16:$H$16,0)),INDEX('Intensidades de ayuda máxima'!$D$17:$H$17,1,MATCH('4. Presupuesto Total '!E31,'Intensidades de ayuda máxima'!$D$16:$H$16,0))),"")</f>
        <v/>
      </c>
      <c r="I31" s="144" t="str">
        <f>IFERROR(IF('4. Presupuesto Total '!$E$20="Si",INDEX('Intensidades de ayuda máxima'!$D$21:$H$21,1,MATCH('4. Presupuesto Total '!E31,'Intensidades de ayuda máxima'!$D$16:$H$16,0)),INDEX('Intensidades de ayuda máxima'!$D$21:$H$21,1,MATCH('4. Presupuesto Total '!E31,'Intensidades de ayuda máxima'!$D$16:$H$16,0))),"")</f>
        <v/>
      </c>
      <c r="J31" s="144" t="str">
        <f>IFERROR(IF('4. Presupuesto Total '!$E$20="Si",INDEX('Intensidades de ayuda máxima'!$D$22:$H$22,1,MATCH('4. Presupuesto Total '!E31,'Intensidades de ayuda máxima'!$D$16:$H$16,0)),INDEX('Intensidades de ayuda máxima'!$D$22:$H$22,1,MATCH('4. Presupuesto Total '!E31,'Intensidades de ayuda máxima'!$D$16:$H$16,0))),"")</f>
        <v/>
      </c>
      <c r="K31" s="101"/>
      <c r="L31" s="11"/>
      <c r="M31" s="11"/>
      <c r="N31" s="11"/>
      <c r="O31" s="11"/>
      <c r="P31" s="11"/>
      <c r="Q31" s="11"/>
      <c r="R31" s="11"/>
      <c r="S31" s="11"/>
      <c r="T31" s="11"/>
      <c r="U31" s="11"/>
      <c r="V31" s="11"/>
      <c r="W31" s="11"/>
      <c r="X31" s="11"/>
      <c r="Y31" s="11"/>
      <c r="Z31" s="11"/>
      <c r="AA31" s="11"/>
      <c r="AB31" s="11"/>
      <c r="AC31" s="11"/>
      <c r="AD31" s="11"/>
      <c r="AE31" s="11"/>
    </row>
    <row r="32" spans="2:31" x14ac:dyDescent="0.3">
      <c r="B32" s="64" t="s">
        <v>130</v>
      </c>
      <c r="C32" s="182"/>
      <c r="D32" s="183"/>
      <c r="E32" s="180"/>
      <c r="F32" s="181"/>
      <c r="G32" s="144" t="str">
        <f>IFERROR(IF('4. Presupuesto Total '!$E$20="Si",INDEX('Intensidades de ayuda máxima'!$D$20:$H$20,1,MATCH('4. Presupuesto Total '!E32,'Intensidades de ayuda máxima'!$D$16:$H$16,0)),INDEX('Intensidades de ayuda máxima'!$D$19:$H$19,1,MATCH('4. Presupuesto Total '!E32,'Intensidades de ayuda máxima'!$D$16:$H$16,0))),"")</f>
        <v/>
      </c>
      <c r="H32" s="144" t="str">
        <f>IFERROR(IF('4. Presupuesto Total '!$E$20="Si",INDEX('Intensidades de ayuda máxima'!$D$18:$H$18,1,MATCH('4. Presupuesto Total '!E32,'Intensidades de ayuda máxima'!$D$16:$H$16,0)),INDEX('Intensidades de ayuda máxima'!$D$17:$H$17,1,MATCH('4. Presupuesto Total '!E32,'Intensidades de ayuda máxima'!$D$16:$H$16,0))),"")</f>
        <v/>
      </c>
      <c r="I32" s="144" t="str">
        <f>IFERROR(IF('4. Presupuesto Total '!$E$20="Si",INDEX('Intensidades de ayuda máxima'!$D$21:$H$21,1,MATCH('4. Presupuesto Total '!E32,'Intensidades de ayuda máxima'!$D$16:$H$16,0)),INDEX('Intensidades de ayuda máxima'!$D$21:$H$21,1,MATCH('4. Presupuesto Total '!E32,'Intensidades de ayuda máxima'!$D$16:$H$16,0))),"")</f>
        <v/>
      </c>
      <c r="J32" s="144" t="str">
        <f>IFERROR(IF('4. Presupuesto Total '!$E$20="Si",INDEX('Intensidades de ayuda máxima'!$D$22:$H$22,1,MATCH('4. Presupuesto Total '!E32,'Intensidades de ayuda máxima'!$D$16:$H$16,0)),INDEX('Intensidades de ayuda máxima'!$D$22:$H$22,1,MATCH('4. Presupuesto Total '!E32,'Intensidades de ayuda máxima'!$D$16:$H$16,0))),"")</f>
        <v/>
      </c>
      <c r="K32" s="101"/>
      <c r="L32" s="11"/>
      <c r="M32" s="11"/>
      <c r="N32" s="11"/>
      <c r="O32" s="11"/>
      <c r="P32" s="11"/>
      <c r="Q32" s="11"/>
      <c r="R32" s="11"/>
      <c r="S32" s="11"/>
      <c r="T32" s="11"/>
      <c r="U32" s="11"/>
      <c r="V32" s="11"/>
      <c r="W32" s="11"/>
      <c r="X32" s="11"/>
      <c r="Y32" s="11"/>
      <c r="Z32" s="11"/>
      <c r="AA32" s="11"/>
      <c r="AB32" s="11"/>
      <c r="AC32" s="11"/>
      <c r="AD32" s="11"/>
      <c r="AE32" s="11"/>
    </row>
    <row r="33" spans="2:31" x14ac:dyDescent="0.3">
      <c r="B33" s="64" t="s">
        <v>131</v>
      </c>
      <c r="C33" s="182"/>
      <c r="D33" s="183"/>
      <c r="E33" s="180"/>
      <c r="F33" s="181"/>
      <c r="G33" s="144" t="str">
        <f>IFERROR(IF('4. Presupuesto Total '!$E$20="Si",INDEX('Intensidades de ayuda máxima'!$D$20:$H$20,1,MATCH('4. Presupuesto Total '!E33,'Intensidades de ayuda máxima'!$D$16:$H$16,0)),INDEX('Intensidades de ayuda máxima'!$D$19:$H$19,1,MATCH('4. Presupuesto Total '!E33,'Intensidades de ayuda máxima'!$D$16:$H$16,0))),"")</f>
        <v/>
      </c>
      <c r="H33" s="144" t="str">
        <f>IFERROR(IF('4. Presupuesto Total '!$E$20="Si",INDEX('Intensidades de ayuda máxima'!$D$18:$H$18,1,MATCH('4. Presupuesto Total '!E33,'Intensidades de ayuda máxima'!$D$16:$H$16,0)),INDEX('Intensidades de ayuda máxima'!$D$17:$H$17,1,MATCH('4. Presupuesto Total '!E33,'Intensidades de ayuda máxima'!$D$16:$H$16,0))),"")</f>
        <v/>
      </c>
      <c r="I33" s="144" t="str">
        <f>IFERROR(IF('4. Presupuesto Total '!$E$20="Si",INDEX('Intensidades de ayuda máxima'!$D$21:$H$21,1,MATCH('4. Presupuesto Total '!E33,'Intensidades de ayuda máxima'!$D$16:$H$16,0)),INDEX('Intensidades de ayuda máxima'!$D$21:$H$21,1,MATCH('4. Presupuesto Total '!E33,'Intensidades de ayuda máxima'!$D$16:$H$16,0))),"")</f>
        <v/>
      </c>
      <c r="J33" s="144" t="str">
        <f>IFERROR(IF('4. Presupuesto Total '!$E$20="Si",INDEX('Intensidades de ayuda máxima'!$D$22:$H$22,1,MATCH('4. Presupuesto Total '!E33,'Intensidades de ayuda máxima'!$D$16:$H$16,0)),INDEX('Intensidades de ayuda máxima'!$D$22:$H$22,1,MATCH('4. Presupuesto Total '!E33,'Intensidades de ayuda máxima'!$D$16:$H$16,0))),"")</f>
        <v/>
      </c>
      <c r="K33" s="101"/>
      <c r="L33" s="11"/>
      <c r="M33" s="11"/>
      <c r="N33" s="11"/>
      <c r="O33" s="11"/>
      <c r="P33" s="11"/>
      <c r="Q33" s="11"/>
      <c r="R33" s="11"/>
      <c r="S33" s="11"/>
      <c r="T33" s="11"/>
      <c r="U33" s="11"/>
      <c r="V33" s="11"/>
      <c r="W33" s="11"/>
      <c r="X33" s="11"/>
      <c r="Y33" s="11"/>
      <c r="Z33" s="11"/>
      <c r="AA33" s="11"/>
      <c r="AB33" s="11"/>
      <c r="AC33" s="11"/>
      <c r="AD33" s="11"/>
      <c r="AE33" s="11"/>
    </row>
    <row r="34" spans="2:31" x14ac:dyDescent="0.3">
      <c r="B34" s="64" t="s">
        <v>132</v>
      </c>
      <c r="C34" s="182"/>
      <c r="D34" s="183"/>
      <c r="E34" s="180"/>
      <c r="F34" s="181"/>
      <c r="G34" s="144" t="str">
        <f>IFERROR(IF('4. Presupuesto Total '!$E$20="Si",INDEX('Intensidades de ayuda máxima'!$D$20:$H$20,1,MATCH('4. Presupuesto Total '!E34,'Intensidades de ayuda máxima'!$D$16:$H$16,0)),INDEX('Intensidades de ayuda máxima'!$D$19:$H$19,1,MATCH('4. Presupuesto Total '!E34,'Intensidades de ayuda máxima'!$D$16:$H$16,0))),"")</f>
        <v/>
      </c>
      <c r="H34" s="144" t="str">
        <f>IFERROR(IF('4. Presupuesto Total '!$E$20="Si",INDEX('Intensidades de ayuda máxima'!$D$18:$H$18,1,MATCH('4. Presupuesto Total '!E34,'Intensidades de ayuda máxima'!$D$16:$H$16,0)),INDEX('Intensidades de ayuda máxima'!$D$17:$H$17,1,MATCH('4. Presupuesto Total '!E34,'Intensidades de ayuda máxima'!$D$16:$H$16,0))),"")</f>
        <v/>
      </c>
      <c r="I34" s="144" t="str">
        <f>IFERROR(IF('4. Presupuesto Total '!$E$20="Si",INDEX('Intensidades de ayuda máxima'!$D$21:$H$21,1,MATCH('4. Presupuesto Total '!E34,'Intensidades de ayuda máxima'!$D$16:$H$16,0)),INDEX('Intensidades de ayuda máxima'!$D$21:$H$21,1,MATCH('4. Presupuesto Total '!E34,'Intensidades de ayuda máxima'!$D$16:$H$16,0))),"")</f>
        <v/>
      </c>
      <c r="J34" s="144" t="str">
        <f>IFERROR(IF('4. Presupuesto Total '!$E$20="Si",INDEX('Intensidades de ayuda máxima'!$D$22:$H$22,1,MATCH('4. Presupuesto Total '!E34,'Intensidades de ayuda máxima'!$D$16:$H$16,0)),INDEX('Intensidades de ayuda máxima'!$D$22:$H$22,1,MATCH('4. Presupuesto Total '!E34,'Intensidades de ayuda máxima'!$D$16:$H$16,0))),"")</f>
        <v/>
      </c>
      <c r="K34" s="101"/>
      <c r="L34" s="11"/>
      <c r="M34" s="11"/>
      <c r="N34" s="11"/>
      <c r="O34" s="11"/>
      <c r="P34" s="11"/>
      <c r="Q34" s="11"/>
      <c r="R34" s="11"/>
      <c r="S34" s="11"/>
      <c r="T34" s="11"/>
      <c r="U34" s="11"/>
      <c r="V34" s="11"/>
      <c r="W34" s="11"/>
      <c r="X34" s="11"/>
      <c r="Y34" s="11"/>
      <c r="Z34" s="11"/>
      <c r="AA34" s="11"/>
      <c r="AB34" s="11"/>
      <c r="AC34" s="11"/>
      <c r="AD34" s="11"/>
      <c r="AE34" s="11"/>
    </row>
    <row r="35" spans="2:31" x14ac:dyDescent="0.3">
      <c r="B35" s="64" t="s">
        <v>290</v>
      </c>
      <c r="C35" s="182"/>
      <c r="D35" s="183"/>
      <c r="E35" s="180"/>
      <c r="F35" s="181"/>
      <c r="G35" s="144" t="str">
        <f>IFERROR(IF('4. Presupuesto Total '!$E$20="Si",INDEX('Intensidades de ayuda máxima'!$D$20:$H$20,1,MATCH('4. Presupuesto Total '!E35,'Intensidades de ayuda máxima'!$D$16:$H$16,0)),INDEX('Intensidades de ayuda máxima'!$D$19:$H$19,1,MATCH('4. Presupuesto Total '!E35,'Intensidades de ayuda máxima'!$D$16:$H$16,0))),"")</f>
        <v/>
      </c>
      <c r="H35" s="144" t="str">
        <f>IFERROR(IF('4. Presupuesto Total '!$E$20="Si",INDEX('Intensidades de ayuda máxima'!$D$18:$H$18,1,MATCH('4. Presupuesto Total '!E35,'Intensidades de ayuda máxima'!$D$16:$H$16,0)),INDEX('Intensidades de ayuda máxima'!$D$17:$H$17,1,MATCH('4. Presupuesto Total '!E35,'Intensidades de ayuda máxima'!$D$16:$H$16,0))),"")</f>
        <v/>
      </c>
      <c r="I35" s="144" t="str">
        <f>IFERROR(IF('4. Presupuesto Total '!$E$20="Si",INDEX('Intensidades de ayuda máxima'!$D$21:$H$21,1,MATCH('4. Presupuesto Total '!E35,'Intensidades de ayuda máxima'!$D$16:$H$16,0)),INDEX('Intensidades de ayuda máxima'!$D$21:$H$21,1,MATCH('4. Presupuesto Total '!E35,'Intensidades de ayuda máxima'!$D$16:$H$16,0))),"")</f>
        <v/>
      </c>
      <c r="J35" s="144" t="str">
        <f>IFERROR(IF('4. Presupuesto Total '!$E$20="Si",INDEX('Intensidades de ayuda máxima'!$D$22:$H$22,1,MATCH('4. Presupuesto Total '!E35,'Intensidades de ayuda máxima'!$D$16:$H$16,0)),INDEX('Intensidades de ayuda máxima'!$D$22:$H$22,1,MATCH('4. Presupuesto Total '!E35,'Intensidades de ayuda máxima'!$D$16:$H$16,0))),"")</f>
        <v/>
      </c>
      <c r="K35" s="101"/>
      <c r="L35" s="11"/>
      <c r="M35" s="11"/>
      <c r="N35" s="11"/>
      <c r="O35" s="11"/>
      <c r="P35" s="11"/>
      <c r="Q35" s="11"/>
      <c r="R35" s="11"/>
      <c r="S35" s="11"/>
      <c r="T35" s="11"/>
      <c r="U35" s="11"/>
      <c r="V35" s="11"/>
      <c r="W35" s="11"/>
      <c r="X35" s="11"/>
      <c r="Y35" s="11"/>
      <c r="Z35" s="11"/>
      <c r="AA35" s="11"/>
      <c r="AB35" s="11"/>
      <c r="AC35" s="11"/>
      <c r="AD35" s="11"/>
      <c r="AE35" s="11"/>
    </row>
    <row r="36" spans="2:31" x14ac:dyDescent="0.3">
      <c r="B36" s="64" t="s">
        <v>291</v>
      </c>
      <c r="C36" s="182"/>
      <c r="D36" s="183"/>
      <c r="E36" s="180"/>
      <c r="F36" s="181"/>
      <c r="G36" s="144" t="str">
        <f>IFERROR(IF('4. Presupuesto Total '!$E$20="Si",INDEX('Intensidades de ayuda máxima'!$D$20:$H$20,1,MATCH('4. Presupuesto Total '!E36,'Intensidades de ayuda máxima'!$D$16:$H$16,0)),INDEX('Intensidades de ayuda máxima'!$D$19:$H$19,1,MATCH('4. Presupuesto Total '!E36,'Intensidades de ayuda máxima'!$D$16:$H$16,0))),"")</f>
        <v/>
      </c>
      <c r="H36" s="144" t="str">
        <f>IFERROR(IF('4. Presupuesto Total '!$E$20="Si",INDEX('Intensidades de ayuda máxima'!$D$18:$H$18,1,MATCH('4. Presupuesto Total '!E36,'Intensidades de ayuda máxima'!$D$16:$H$16,0)),INDEX('Intensidades de ayuda máxima'!$D$17:$H$17,1,MATCH('4. Presupuesto Total '!E36,'Intensidades de ayuda máxima'!$D$16:$H$16,0))),"")</f>
        <v/>
      </c>
      <c r="I36" s="144" t="str">
        <f>IFERROR(IF('4. Presupuesto Total '!$E$20="Si",INDEX('Intensidades de ayuda máxima'!$D$21:$H$21,1,MATCH('4. Presupuesto Total '!E36,'Intensidades de ayuda máxima'!$D$16:$H$16,0)),INDEX('Intensidades de ayuda máxima'!$D$21:$H$21,1,MATCH('4. Presupuesto Total '!E36,'Intensidades de ayuda máxima'!$D$16:$H$16,0))),"")</f>
        <v/>
      </c>
      <c r="J36" s="144" t="str">
        <f>IFERROR(IF('4. Presupuesto Total '!$E$20="Si",INDEX('Intensidades de ayuda máxima'!$D$22:$H$22,1,MATCH('4. Presupuesto Total '!E36,'Intensidades de ayuda máxima'!$D$16:$H$16,0)),INDEX('Intensidades de ayuda máxima'!$D$22:$H$22,1,MATCH('4. Presupuesto Total '!E36,'Intensidades de ayuda máxima'!$D$16:$H$16,0))),"")</f>
        <v/>
      </c>
      <c r="K36" s="101"/>
      <c r="L36" s="11"/>
      <c r="M36" s="11"/>
      <c r="N36" s="11"/>
      <c r="O36" s="11"/>
      <c r="P36" s="11"/>
      <c r="Q36" s="11"/>
      <c r="R36" s="11"/>
      <c r="S36" s="11"/>
      <c r="T36" s="11"/>
      <c r="U36" s="11"/>
      <c r="V36" s="11"/>
      <c r="W36" s="11"/>
      <c r="X36" s="11"/>
      <c r="Y36" s="11"/>
      <c r="Z36" s="11"/>
      <c r="AA36" s="11"/>
      <c r="AB36" s="11"/>
      <c r="AC36" s="11"/>
      <c r="AD36" s="11"/>
      <c r="AE36" s="11"/>
    </row>
    <row r="37" spans="2:31" x14ac:dyDescent="0.3">
      <c r="B37" s="64" t="s">
        <v>292</v>
      </c>
      <c r="C37" s="182"/>
      <c r="D37" s="183"/>
      <c r="E37" s="180"/>
      <c r="F37" s="181"/>
      <c r="G37" s="144" t="str">
        <f>IFERROR(IF('4. Presupuesto Total '!$E$20="Si",INDEX('Intensidades de ayuda máxima'!$D$20:$H$20,1,MATCH('4. Presupuesto Total '!E37,'Intensidades de ayuda máxima'!$D$16:$H$16,0)),INDEX('Intensidades de ayuda máxima'!$D$19:$H$19,1,MATCH('4. Presupuesto Total '!E37,'Intensidades de ayuda máxima'!$D$16:$H$16,0))),"")</f>
        <v/>
      </c>
      <c r="H37" s="144" t="str">
        <f>IFERROR(IF('4. Presupuesto Total '!$E$20="Si",INDEX('Intensidades de ayuda máxima'!$D$18:$H$18,1,MATCH('4. Presupuesto Total '!E37,'Intensidades de ayuda máxima'!$D$16:$H$16,0)),INDEX('Intensidades de ayuda máxima'!$D$17:$H$17,1,MATCH('4. Presupuesto Total '!E37,'Intensidades de ayuda máxima'!$D$16:$H$16,0))),"")</f>
        <v/>
      </c>
      <c r="I37" s="144" t="str">
        <f>IFERROR(IF('4. Presupuesto Total '!$E$20="Si",INDEX('Intensidades de ayuda máxima'!$D$21:$H$21,1,MATCH('4. Presupuesto Total '!E37,'Intensidades de ayuda máxima'!$D$16:$H$16,0)),INDEX('Intensidades de ayuda máxima'!$D$21:$H$21,1,MATCH('4. Presupuesto Total '!E37,'Intensidades de ayuda máxima'!$D$16:$H$16,0))),"")</f>
        <v/>
      </c>
      <c r="J37" s="144" t="str">
        <f>IFERROR(IF('4. Presupuesto Total '!$E$20="Si",INDEX('Intensidades de ayuda máxima'!$D$22:$H$22,1,MATCH('4. Presupuesto Total '!E37,'Intensidades de ayuda máxima'!$D$16:$H$16,0)),INDEX('Intensidades de ayuda máxima'!$D$22:$H$22,1,MATCH('4. Presupuesto Total '!E37,'Intensidades de ayuda máxima'!$D$16:$H$16,0))),"")</f>
        <v/>
      </c>
      <c r="K37" s="101"/>
      <c r="L37" s="11"/>
      <c r="M37" s="11"/>
      <c r="N37" s="11"/>
      <c r="O37" s="11"/>
      <c r="P37" s="11"/>
      <c r="Q37" s="11"/>
      <c r="R37" s="11"/>
      <c r="S37" s="11"/>
      <c r="T37" s="11"/>
      <c r="U37" s="11"/>
      <c r="V37" s="11"/>
      <c r="W37" s="11"/>
      <c r="X37" s="11"/>
      <c r="Y37" s="11"/>
      <c r="Z37" s="11"/>
      <c r="AA37" s="11"/>
      <c r="AB37" s="11"/>
      <c r="AC37" s="11"/>
      <c r="AD37" s="11"/>
      <c r="AE37" s="11"/>
    </row>
    <row r="38" spans="2:31" x14ac:dyDescent="0.3">
      <c r="B38" s="64" t="s">
        <v>293</v>
      </c>
      <c r="C38" s="182"/>
      <c r="D38" s="183"/>
      <c r="E38" s="180"/>
      <c r="F38" s="181"/>
      <c r="G38" s="144" t="str">
        <f>IFERROR(IF('4. Presupuesto Total '!$E$20="Si",INDEX('Intensidades de ayuda máxima'!$D$20:$H$20,1,MATCH('4. Presupuesto Total '!E38,'Intensidades de ayuda máxima'!$D$16:$H$16,0)),INDEX('Intensidades de ayuda máxima'!$D$19:$H$19,1,MATCH('4. Presupuesto Total '!E38,'Intensidades de ayuda máxima'!$D$16:$H$16,0))),"")</f>
        <v/>
      </c>
      <c r="H38" s="144" t="str">
        <f>IFERROR(IF('4. Presupuesto Total '!$E$20="Si",INDEX('Intensidades de ayuda máxima'!$D$18:$H$18,1,MATCH('4. Presupuesto Total '!E38,'Intensidades de ayuda máxima'!$D$16:$H$16,0)),INDEX('Intensidades de ayuda máxima'!$D$17:$H$17,1,MATCH('4. Presupuesto Total '!E38,'Intensidades de ayuda máxima'!$D$16:$H$16,0))),"")</f>
        <v/>
      </c>
      <c r="I38" s="144" t="str">
        <f>IFERROR(IF('4. Presupuesto Total '!$E$20="Si",INDEX('Intensidades de ayuda máxima'!$D$21:$H$21,1,MATCH('4. Presupuesto Total '!E38,'Intensidades de ayuda máxima'!$D$16:$H$16,0)),INDEX('Intensidades de ayuda máxima'!$D$21:$H$21,1,MATCH('4. Presupuesto Total '!E38,'Intensidades de ayuda máxima'!$D$16:$H$16,0))),"")</f>
        <v/>
      </c>
      <c r="J38" s="144" t="str">
        <f>IFERROR(IF('4. Presupuesto Total '!$E$20="Si",INDEX('Intensidades de ayuda máxima'!$D$22:$H$22,1,MATCH('4. Presupuesto Total '!E38,'Intensidades de ayuda máxima'!$D$16:$H$16,0)),INDEX('Intensidades de ayuda máxima'!$D$22:$H$22,1,MATCH('4. Presupuesto Total '!E38,'Intensidades de ayuda máxima'!$D$16:$H$16,0))),"")</f>
        <v/>
      </c>
      <c r="K38" s="101"/>
      <c r="L38" s="11"/>
      <c r="M38" s="11"/>
      <c r="N38" s="11"/>
      <c r="O38" s="11"/>
      <c r="P38" s="11"/>
      <c r="Q38" s="11"/>
      <c r="R38" s="11"/>
      <c r="S38" s="11"/>
      <c r="T38" s="11"/>
      <c r="U38" s="11"/>
      <c r="V38" s="11"/>
      <c r="W38" s="11"/>
      <c r="X38" s="11"/>
      <c r="Y38" s="11"/>
      <c r="Z38" s="11"/>
      <c r="AA38" s="11"/>
      <c r="AB38" s="11"/>
      <c r="AC38" s="11"/>
      <c r="AD38" s="11"/>
      <c r="AE38" s="11"/>
    </row>
    <row r="39" spans="2:31" x14ac:dyDescent="0.3">
      <c r="B39" s="64" t="s">
        <v>294</v>
      </c>
      <c r="C39" s="182"/>
      <c r="D39" s="183"/>
      <c r="E39" s="180"/>
      <c r="F39" s="181"/>
      <c r="G39" s="144" t="str">
        <f>IFERROR(IF('4. Presupuesto Total '!$E$20="Si",INDEX('Intensidades de ayuda máxima'!$D$20:$H$20,1,MATCH('4. Presupuesto Total '!E39,'Intensidades de ayuda máxima'!$D$16:$H$16,0)),INDEX('Intensidades de ayuda máxima'!$D$19:$H$19,1,MATCH('4. Presupuesto Total '!E39,'Intensidades de ayuda máxima'!$D$16:$H$16,0))),"")</f>
        <v/>
      </c>
      <c r="H39" s="144" t="str">
        <f>IFERROR(IF('4. Presupuesto Total '!$E$20="Si",INDEX('Intensidades de ayuda máxima'!$D$18:$H$18,1,MATCH('4. Presupuesto Total '!E39,'Intensidades de ayuda máxima'!$D$16:$H$16,0)),INDEX('Intensidades de ayuda máxima'!$D$17:$H$17,1,MATCH('4. Presupuesto Total '!E39,'Intensidades de ayuda máxima'!$D$16:$H$16,0))),"")</f>
        <v/>
      </c>
      <c r="I39" s="144" t="str">
        <f>IFERROR(IF('4. Presupuesto Total '!$E$20="Si",INDEX('Intensidades de ayuda máxima'!$D$21:$H$21,1,MATCH('4. Presupuesto Total '!E39,'Intensidades de ayuda máxima'!$D$16:$H$16,0)),INDEX('Intensidades de ayuda máxima'!$D$21:$H$21,1,MATCH('4. Presupuesto Total '!E39,'Intensidades de ayuda máxima'!$D$16:$H$16,0))),"")</f>
        <v/>
      </c>
      <c r="J39" s="144" t="str">
        <f>IFERROR(IF('4. Presupuesto Total '!$E$20="Si",INDEX('Intensidades de ayuda máxima'!$D$22:$H$22,1,MATCH('4. Presupuesto Total '!E39,'Intensidades de ayuda máxima'!$D$16:$H$16,0)),INDEX('Intensidades de ayuda máxima'!$D$22:$H$22,1,MATCH('4. Presupuesto Total '!E39,'Intensidades de ayuda máxima'!$D$16:$H$16,0))),"")</f>
        <v/>
      </c>
      <c r="K39" s="101"/>
      <c r="L39" s="11"/>
      <c r="M39" s="11"/>
      <c r="N39" s="11"/>
      <c r="O39" s="11"/>
      <c r="P39" s="11"/>
      <c r="Q39" s="11"/>
      <c r="R39" s="11"/>
      <c r="S39" s="11"/>
      <c r="T39" s="11"/>
      <c r="U39" s="11"/>
      <c r="V39" s="11"/>
      <c r="W39" s="11"/>
      <c r="X39" s="11"/>
      <c r="Y39" s="11"/>
      <c r="Z39" s="11"/>
      <c r="AA39" s="11"/>
      <c r="AB39" s="11"/>
      <c r="AC39" s="11"/>
      <c r="AD39" s="11"/>
      <c r="AE39" s="11"/>
    </row>
    <row r="40" spans="2:31" x14ac:dyDescent="0.3">
      <c r="B40" s="64" t="s">
        <v>295</v>
      </c>
      <c r="C40" s="182"/>
      <c r="D40" s="183"/>
      <c r="E40" s="180"/>
      <c r="F40" s="181"/>
      <c r="G40" s="144" t="str">
        <f>IFERROR(IF('4. Presupuesto Total '!$E$20="Si",INDEX('Intensidades de ayuda máxima'!$D$20:$H$20,1,MATCH('4. Presupuesto Total '!E40,'Intensidades de ayuda máxima'!$D$16:$H$16,0)),INDEX('Intensidades de ayuda máxima'!$D$19:$H$19,1,MATCH('4. Presupuesto Total '!E40,'Intensidades de ayuda máxima'!$D$16:$H$16,0))),"")</f>
        <v/>
      </c>
      <c r="H40" s="144" t="str">
        <f>IFERROR(IF('4. Presupuesto Total '!$E$20="Si",INDEX('Intensidades de ayuda máxima'!$D$18:$H$18,1,MATCH('4. Presupuesto Total '!E40,'Intensidades de ayuda máxima'!$D$16:$H$16,0)),INDEX('Intensidades de ayuda máxima'!$D$17:$H$17,1,MATCH('4. Presupuesto Total '!E40,'Intensidades de ayuda máxima'!$D$16:$H$16,0))),"")</f>
        <v/>
      </c>
      <c r="I40" s="144" t="str">
        <f>IFERROR(IF('4. Presupuesto Total '!$E$20="Si",INDEX('Intensidades de ayuda máxima'!$D$21:$H$21,1,MATCH('4. Presupuesto Total '!E40,'Intensidades de ayuda máxima'!$D$16:$H$16,0)),INDEX('Intensidades de ayuda máxima'!$D$21:$H$21,1,MATCH('4. Presupuesto Total '!E40,'Intensidades de ayuda máxima'!$D$16:$H$16,0))),"")</f>
        <v/>
      </c>
      <c r="J40" s="144" t="str">
        <f>IFERROR(IF('4. Presupuesto Total '!$E$20="Si",INDEX('Intensidades de ayuda máxima'!$D$22:$H$22,1,MATCH('4. Presupuesto Total '!E40,'Intensidades de ayuda máxima'!$D$16:$H$16,0)),INDEX('Intensidades de ayuda máxima'!$D$22:$H$22,1,MATCH('4. Presupuesto Total '!E40,'Intensidades de ayuda máxima'!$D$16:$H$16,0))),"")</f>
        <v/>
      </c>
      <c r="K40" s="101"/>
      <c r="L40" s="11"/>
      <c r="M40" s="11"/>
      <c r="N40" s="11"/>
      <c r="O40" s="11"/>
      <c r="P40" s="11"/>
      <c r="Q40" s="11"/>
      <c r="R40" s="11"/>
      <c r="S40" s="11"/>
      <c r="T40" s="11"/>
      <c r="U40" s="11"/>
      <c r="V40" s="11"/>
      <c r="W40" s="11"/>
      <c r="X40" s="11"/>
      <c r="Y40" s="11"/>
      <c r="Z40" s="11"/>
      <c r="AA40" s="11"/>
      <c r="AB40" s="11"/>
      <c r="AC40" s="11"/>
      <c r="AD40" s="11"/>
      <c r="AE40" s="11"/>
    </row>
    <row r="41" spans="2:31" x14ac:dyDescent="0.3">
      <c r="B41" s="64" t="s">
        <v>296</v>
      </c>
      <c r="C41" s="182"/>
      <c r="D41" s="183"/>
      <c r="E41" s="180"/>
      <c r="F41" s="181"/>
      <c r="G41" s="144" t="str">
        <f>IFERROR(IF('4. Presupuesto Total '!$E$20="Si",INDEX('Intensidades de ayuda máxima'!$D$20:$H$20,1,MATCH('4. Presupuesto Total '!E41,'Intensidades de ayuda máxima'!$D$16:$H$16,0)),INDEX('Intensidades de ayuda máxima'!$D$19:$H$19,1,MATCH('4. Presupuesto Total '!E41,'Intensidades de ayuda máxima'!$D$16:$H$16,0))),"")</f>
        <v/>
      </c>
      <c r="H41" s="144" t="str">
        <f>IFERROR(IF('4. Presupuesto Total '!$E$20="Si",INDEX('Intensidades de ayuda máxima'!$D$18:$H$18,1,MATCH('4. Presupuesto Total '!E41,'Intensidades de ayuda máxima'!$D$16:$H$16,0)),INDEX('Intensidades de ayuda máxima'!$D$17:$H$17,1,MATCH('4. Presupuesto Total '!E41,'Intensidades de ayuda máxima'!$D$16:$H$16,0))),"")</f>
        <v/>
      </c>
      <c r="I41" s="144" t="str">
        <f>IFERROR(IF('4. Presupuesto Total '!$E$20="Si",INDEX('Intensidades de ayuda máxima'!$D$21:$H$21,1,MATCH('4. Presupuesto Total '!E41,'Intensidades de ayuda máxima'!$D$16:$H$16,0)),INDEX('Intensidades de ayuda máxima'!$D$21:$H$21,1,MATCH('4. Presupuesto Total '!E41,'Intensidades de ayuda máxima'!$D$16:$H$16,0))),"")</f>
        <v/>
      </c>
      <c r="J41" s="144" t="str">
        <f>IFERROR(IF('4. Presupuesto Total '!$E$20="Si",INDEX('Intensidades de ayuda máxima'!$D$22:$H$22,1,MATCH('4. Presupuesto Total '!E41,'Intensidades de ayuda máxima'!$D$16:$H$16,0)),INDEX('Intensidades de ayuda máxima'!$D$22:$H$22,1,MATCH('4. Presupuesto Total '!E41,'Intensidades de ayuda máxima'!$D$16:$H$16,0))),"")</f>
        <v/>
      </c>
      <c r="K41" s="101"/>
      <c r="L41" s="11"/>
      <c r="M41" s="11"/>
      <c r="N41" s="11"/>
      <c r="O41" s="11"/>
      <c r="P41" s="11"/>
      <c r="Q41" s="11"/>
      <c r="R41" s="11"/>
      <c r="S41" s="11"/>
      <c r="T41" s="11"/>
      <c r="U41" s="11"/>
      <c r="V41" s="11"/>
      <c r="W41" s="11"/>
      <c r="X41" s="11"/>
      <c r="Y41" s="11"/>
      <c r="Z41" s="11"/>
      <c r="AA41" s="11"/>
      <c r="AB41" s="11"/>
      <c r="AC41" s="11"/>
      <c r="AD41" s="11"/>
      <c r="AE41" s="11"/>
    </row>
    <row r="42" spans="2:31" x14ac:dyDescent="0.3">
      <c r="B42" s="64" t="s">
        <v>297</v>
      </c>
      <c r="C42" s="182"/>
      <c r="D42" s="183"/>
      <c r="E42" s="180"/>
      <c r="F42" s="181"/>
      <c r="G42" s="144" t="str">
        <f>IFERROR(IF('4. Presupuesto Total '!$E$20="Si",INDEX('Intensidades de ayuda máxima'!$D$20:$H$20,1,MATCH('4. Presupuesto Total '!E42,'Intensidades de ayuda máxima'!$D$16:$H$16,0)),INDEX('Intensidades de ayuda máxima'!$D$19:$H$19,1,MATCH('4. Presupuesto Total '!E42,'Intensidades de ayuda máxima'!$D$16:$H$16,0))),"")</f>
        <v/>
      </c>
      <c r="H42" s="144" t="str">
        <f>IFERROR(IF('4. Presupuesto Total '!$E$20="Si",INDEX('Intensidades de ayuda máxima'!$D$18:$H$18,1,MATCH('4. Presupuesto Total '!E42,'Intensidades de ayuda máxima'!$D$16:$H$16,0)),INDEX('Intensidades de ayuda máxima'!$D$17:$H$17,1,MATCH('4. Presupuesto Total '!E42,'Intensidades de ayuda máxima'!$D$16:$H$16,0))),"")</f>
        <v/>
      </c>
      <c r="I42" s="144" t="str">
        <f>IFERROR(IF('4. Presupuesto Total '!$E$20="Si",INDEX('Intensidades de ayuda máxima'!$D$21:$H$21,1,MATCH('4. Presupuesto Total '!E42,'Intensidades de ayuda máxima'!$D$16:$H$16,0)),INDEX('Intensidades de ayuda máxima'!$D$21:$H$21,1,MATCH('4. Presupuesto Total '!E42,'Intensidades de ayuda máxima'!$D$16:$H$16,0))),"")</f>
        <v/>
      </c>
      <c r="J42" s="144" t="str">
        <f>IFERROR(IF('4. Presupuesto Total '!$E$20="Si",INDEX('Intensidades de ayuda máxima'!$D$22:$H$22,1,MATCH('4. Presupuesto Total '!E42,'Intensidades de ayuda máxima'!$D$16:$H$16,0)),INDEX('Intensidades de ayuda máxima'!$D$22:$H$22,1,MATCH('4. Presupuesto Total '!E42,'Intensidades de ayuda máxima'!$D$16:$H$16,0))),"")</f>
        <v/>
      </c>
      <c r="K42" s="101"/>
      <c r="L42" s="11"/>
      <c r="M42" s="11"/>
      <c r="N42" s="11"/>
      <c r="O42" s="11"/>
      <c r="P42" s="11"/>
      <c r="Q42" s="11"/>
      <c r="R42" s="11"/>
      <c r="S42" s="11"/>
      <c r="T42" s="11"/>
      <c r="U42" s="11"/>
      <c r="V42" s="11"/>
      <c r="W42" s="11"/>
      <c r="X42" s="11"/>
      <c r="Y42" s="11"/>
      <c r="Z42" s="11"/>
      <c r="AA42" s="11"/>
      <c r="AB42" s="11"/>
      <c r="AC42" s="11"/>
      <c r="AD42" s="11"/>
      <c r="AE42" s="11"/>
    </row>
    <row r="43" spans="2:31" x14ac:dyDescent="0.3">
      <c r="B43" s="64" t="s">
        <v>298</v>
      </c>
      <c r="C43" s="182"/>
      <c r="D43" s="183"/>
      <c r="E43" s="180"/>
      <c r="F43" s="181"/>
      <c r="G43" s="144" t="str">
        <f>IFERROR(IF('4. Presupuesto Total '!$E$20="Si",INDEX('Intensidades de ayuda máxima'!$D$20:$H$20,1,MATCH('4. Presupuesto Total '!E43,'Intensidades de ayuda máxima'!$D$16:$H$16,0)),INDEX('Intensidades de ayuda máxima'!$D$19:$H$19,1,MATCH('4. Presupuesto Total '!E43,'Intensidades de ayuda máxima'!$D$16:$H$16,0))),"")</f>
        <v/>
      </c>
      <c r="H43" s="144" t="str">
        <f>IFERROR(IF('4. Presupuesto Total '!$E$20="Si",INDEX('Intensidades de ayuda máxima'!$D$18:$H$18,1,MATCH('4. Presupuesto Total '!E43,'Intensidades de ayuda máxima'!$D$16:$H$16,0)),INDEX('Intensidades de ayuda máxima'!$D$17:$H$17,1,MATCH('4. Presupuesto Total '!E43,'Intensidades de ayuda máxima'!$D$16:$H$16,0))),"")</f>
        <v/>
      </c>
      <c r="I43" s="144" t="str">
        <f>IFERROR(IF('4. Presupuesto Total '!$E$20="Si",INDEX('Intensidades de ayuda máxima'!$D$21:$H$21,1,MATCH('4. Presupuesto Total '!E43,'Intensidades de ayuda máxima'!$D$16:$H$16,0)),INDEX('Intensidades de ayuda máxima'!$D$21:$H$21,1,MATCH('4. Presupuesto Total '!E43,'Intensidades de ayuda máxima'!$D$16:$H$16,0))),"")</f>
        <v/>
      </c>
      <c r="J43" s="144" t="str">
        <f>IFERROR(IF('4. Presupuesto Total '!$E$20="Si",INDEX('Intensidades de ayuda máxima'!$D$22:$H$22,1,MATCH('4. Presupuesto Total '!E43,'Intensidades de ayuda máxima'!$D$16:$H$16,0)),INDEX('Intensidades de ayuda máxima'!$D$22:$H$22,1,MATCH('4. Presupuesto Total '!E43,'Intensidades de ayuda máxima'!$D$16:$H$16,0))),"")</f>
        <v/>
      </c>
      <c r="K43" s="101"/>
      <c r="L43" s="11"/>
      <c r="M43" s="11"/>
      <c r="N43" s="11"/>
      <c r="O43" s="11"/>
      <c r="P43" s="11"/>
      <c r="Q43" s="11"/>
      <c r="R43" s="11"/>
      <c r="S43" s="11"/>
      <c r="T43" s="11"/>
      <c r="U43" s="11"/>
      <c r="V43" s="11"/>
      <c r="W43" s="11"/>
      <c r="X43" s="11"/>
      <c r="Y43" s="11"/>
      <c r="Z43" s="11"/>
      <c r="AA43" s="11"/>
      <c r="AB43" s="11"/>
      <c r="AC43" s="11"/>
      <c r="AD43" s="11"/>
      <c r="AE43" s="11"/>
    </row>
    <row r="44" spans="2:31" x14ac:dyDescent="0.3">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2:31" x14ac:dyDescent="0.3">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2:31" ht="24" customHeight="1" thickBot="1" x14ac:dyDescent="0.35">
      <c r="B46" s="202" t="s">
        <v>133</v>
      </c>
      <c r="C46" s="202"/>
      <c r="D46" s="202"/>
      <c r="E46" s="202"/>
      <c r="F46" s="202"/>
      <c r="G46" s="202"/>
      <c r="H46" s="202"/>
      <c r="I46" s="202"/>
      <c r="J46" s="202"/>
      <c r="K46" s="202"/>
      <c r="L46" s="202"/>
      <c r="M46" s="202"/>
      <c r="N46" s="11"/>
      <c r="O46" s="11"/>
      <c r="P46" s="11"/>
      <c r="Q46" s="11"/>
      <c r="R46" s="11"/>
      <c r="S46" s="11"/>
      <c r="T46" s="11"/>
      <c r="U46" s="11"/>
      <c r="V46" s="11"/>
      <c r="W46" s="11"/>
      <c r="X46" s="11"/>
      <c r="Y46" s="11"/>
      <c r="Z46" s="11"/>
      <c r="AA46" s="11"/>
      <c r="AB46" s="11"/>
      <c r="AC46" s="11"/>
      <c r="AD46" s="11"/>
      <c r="AE46" s="11"/>
    </row>
    <row r="47" spans="2:31" ht="15" thickTop="1" x14ac:dyDescent="0.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2:31" x14ac:dyDescent="0.3">
      <c r="B48" s="114" t="s">
        <v>134</v>
      </c>
      <c r="C48" s="129" t="s">
        <v>34</v>
      </c>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2:49" ht="28.5" customHeight="1" x14ac:dyDescent="0.3">
      <c r="B49" s="69"/>
      <c r="C49" s="69"/>
      <c r="D49" s="69"/>
      <c r="E49" s="69"/>
      <c r="F49" s="69"/>
      <c r="G49" s="69"/>
      <c r="H49" s="69"/>
      <c r="I49" s="69"/>
      <c r="J49" s="238" t="s">
        <v>135</v>
      </c>
      <c r="K49" s="239"/>
      <c r="L49" s="239"/>
      <c r="M49" s="239"/>
      <c r="N49" s="239"/>
      <c r="O49" s="239"/>
      <c r="P49" s="239"/>
      <c r="Q49" s="239"/>
      <c r="R49" s="239"/>
      <c r="S49" s="239"/>
      <c r="T49" s="239"/>
      <c r="U49" s="239"/>
      <c r="V49" s="239"/>
      <c r="W49" s="240"/>
      <c r="X49" s="233" t="s">
        <v>136</v>
      </c>
      <c r="Y49" s="234"/>
      <c r="Z49" s="234"/>
      <c r="AA49" s="235"/>
      <c r="AB49" s="233" t="s">
        <v>137</v>
      </c>
      <c r="AC49" s="234"/>
      <c r="AD49" s="234"/>
      <c r="AE49" s="235"/>
      <c r="AF49" s="185" t="s">
        <v>138</v>
      </c>
      <c r="AG49" s="185"/>
      <c r="AH49" s="185"/>
      <c r="AI49" s="185"/>
      <c r="AM49" s="233" t="s">
        <v>139</v>
      </c>
      <c r="AN49" s="234"/>
      <c r="AO49" s="235"/>
    </row>
    <row r="50" spans="2:49" ht="57.6" customHeight="1" x14ac:dyDescent="0.3">
      <c r="B50" s="68" t="s">
        <v>64</v>
      </c>
      <c r="C50" s="68" t="s">
        <v>65</v>
      </c>
      <c r="D50" s="68" t="s">
        <v>140</v>
      </c>
      <c r="E50" s="68" t="s">
        <v>141</v>
      </c>
      <c r="F50" s="68" t="s">
        <v>142</v>
      </c>
      <c r="G50" s="68" t="s">
        <v>143</v>
      </c>
      <c r="H50" s="68" t="s">
        <v>112</v>
      </c>
      <c r="I50" s="68" t="s">
        <v>144</v>
      </c>
      <c r="J50" s="68" t="s">
        <v>145</v>
      </c>
      <c r="K50" s="68" t="s">
        <v>146</v>
      </c>
      <c r="L50" s="68" t="s">
        <v>147</v>
      </c>
      <c r="M50" s="68" t="s">
        <v>148</v>
      </c>
      <c r="N50" s="68" t="s">
        <v>149</v>
      </c>
      <c r="O50" s="68" t="s">
        <v>150</v>
      </c>
      <c r="P50" s="68" t="s">
        <v>151</v>
      </c>
      <c r="Q50" s="68" t="s">
        <v>152</v>
      </c>
      <c r="R50" s="68" t="s">
        <v>153</v>
      </c>
      <c r="S50" s="68" t="s">
        <v>154</v>
      </c>
      <c r="T50" s="68" t="s">
        <v>155</v>
      </c>
      <c r="U50" s="68" t="s">
        <v>156</v>
      </c>
      <c r="V50" s="68" t="s">
        <v>157</v>
      </c>
      <c r="W50" s="63" t="s">
        <v>158</v>
      </c>
      <c r="X50" s="68" t="s">
        <v>159</v>
      </c>
      <c r="Y50" s="68" t="s">
        <v>160</v>
      </c>
      <c r="Z50" s="95" t="s">
        <v>161</v>
      </c>
      <c r="AA50" s="63" t="s">
        <v>158</v>
      </c>
      <c r="AB50" s="74" t="s">
        <v>159</v>
      </c>
      <c r="AC50" s="74" t="s">
        <v>162</v>
      </c>
      <c r="AD50" s="95" t="s">
        <v>161</v>
      </c>
      <c r="AE50" s="63" t="s">
        <v>158</v>
      </c>
      <c r="AF50" s="74" t="s">
        <v>159</v>
      </c>
      <c r="AG50" s="75" t="s">
        <v>162</v>
      </c>
      <c r="AH50" s="63" t="s">
        <v>161</v>
      </c>
      <c r="AI50" s="63" t="s">
        <v>158</v>
      </c>
      <c r="AJ50" s="63" t="s">
        <v>163</v>
      </c>
      <c r="AK50" s="63" t="s">
        <v>164</v>
      </c>
      <c r="AL50" s="63" t="s">
        <v>158</v>
      </c>
      <c r="AM50" s="74" t="s">
        <v>159</v>
      </c>
      <c r="AN50" s="75" t="s">
        <v>162</v>
      </c>
      <c r="AO50" s="63" t="s">
        <v>158</v>
      </c>
      <c r="AR50" s="93" t="s">
        <v>165</v>
      </c>
      <c r="AS50" s="68" t="s">
        <v>166</v>
      </c>
      <c r="AT50" s="68" t="s">
        <v>167</v>
      </c>
      <c r="AU50" s="68" t="s">
        <v>168</v>
      </c>
      <c r="AV50" s="68" t="s">
        <v>169</v>
      </c>
      <c r="AW50" s="68" t="s">
        <v>170</v>
      </c>
    </row>
    <row r="51" spans="2:49" x14ac:dyDescent="0.3">
      <c r="B51" s="101" t="s">
        <v>70</v>
      </c>
      <c r="C51" s="102">
        <v>3</v>
      </c>
      <c r="D51" s="102">
        <v>3</v>
      </c>
      <c r="E51" s="102" t="s">
        <v>264</v>
      </c>
      <c r="F51" s="145">
        <f>IFERROR(INDEX('2. Paquetes y Tareas'!$F$16:$F$65,MATCH(AR51,'2. Paquetes y Tareas'!$E$16:$E$65,0)),0)</f>
        <v>0</v>
      </c>
      <c r="G51" s="88" t="s">
        <v>120</v>
      </c>
      <c r="H51" s="146" t="str">
        <f>IF($C$48="Investigación industrial",IFERROR(INDEX('4. Presupuesto Total '!$G$25:$G$43,MATCH(G51,'4. Presupuesto Total '!$B$25:$B$43,0)),""),IFERROR(INDEX('4. Presupuesto Total '!$H$25:$H$43,MATCH(G51,'4. Presupuesto Total '!$B$25:$B$43,0)),))</f>
        <v/>
      </c>
      <c r="I51" s="67">
        <v>1</v>
      </c>
      <c r="J51" s="67"/>
      <c r="K51" s="67"/>
      <c r="L51" s="67"/>
      <c r="M51" s="67"/>
      <c r="N51" s="67"/>
      <c r="O51" s="145">
        <f t="shared" ref="O51" si="0">SUM(J51:N51)/8</f>
        <v>0</v>
      </c>
      <c r="P51" s="70"/>
      <c r="Q51" s="70"/>
      <c r="R51" s="70"/>
      <c r="S51" s="71"/>
      <c r="T51" s="71"/>
      <c r="U51" s="147">
        <f>SUMPRODUCT(J51:N51,P51:T51)</f>
        <v>0</v>
      </c>
      <c r="V51" s="147">
        <f>IFERROR(SUMPRODUCT(J51:N51,AS51:AW51),0)</f>
        <v>0</v>
      </c>
      <c r="W51" s="147">
        <f>IFERROR(V51*$H51,0)</f>
        <v>0</v>
      </c>
      <c r="X51" s="71"/>
      <c r="Y51" s="91"/>
      <c r="Z51" s="91"/>
      <c r="AA51" s="147">
        <f t="shared" ref="AA51" si="1">IFERROR(Z51*$H51,0)</f>
        <v>0</v>
      </c>
      <c r="AB51" s="73"/>
      <c r="AC51" s="92"/>
      <c r="AD51" s="91"/>
      <c r="AE51" s="147">
        <f t="shared" ref="AE51" si="2">IFERROR(AD51*$H51,0)</f>
        <v>0</v>
      </c>
      <c r="AF51" s="73"/>
      <c r="AG51" s="92"/>
      <c r="AH51" s="91"/>
      <c r="AI51" s="147">
        <f t="shared" ref="AI51" si="3">IFERROR(AH51*$H51,0)</f>
        <v>0</v>
      </c>
      <c r="AJ51" s="147">
        <f>U51+Y51+AC51+AG51</f>
        <v>0</v>
      </c>
      <c r="AK51" s="147">
        <f>V51+Z51+AD51+AH51</f>
        <v>0</v>
      </c>
      <c r="AL51" s="147">
        <f>IFERROR(AK51*H51,0)</f>
        <v>0</v>
      </c>
      <c r="AM51" s="73"/>
      <c r="AN51" s="73"/>
      <c r="AO51" s="147">
        <f t="shared" ref="AO51" si="4">IFERROR(AN51*$H51,0)</f>
        <v>0</v>
      </c>
      <c r="AR51" s="94" t="str">
        <f>CONCATENATE(B51,C51,D51)</f>
        <v>PT133</v>
      </c>
      <c r="AS51" s="72">
        <f>IF(P51&gt;'Costes máximos'!$D$22,'Costes máximos'!$D$22,P51)</f>
        <v>0</v>
      </c>
      <c r="AT51" s="72">
        <f>IF(Q51&gt;'Costes máximos'!$D$22,'Costes máximos'!$D$22,Q51)</f>
        <v>0</v>
      </c>
      <c r="AU51" s="72">
        <f>IF(R51&gt;'Costes máximos'!$D$22,'Costes máximos'!$D$22,R51)</f>
        <v>0</v>
      </c>
      <c r="AV51" s="72">
        <f>IF(S51&gt;'Costes máximos'!$D$22,'Costes máximos'!$D$22,S51)</f>
        <v>0</v>
      </c>
      <c r="AW51" s="72">
        <f>IF(T51&gt;'Costes máximos'!$D$22,'Costes máximos'!$D$22,T51)</f>
        <v>0</v>
      </c>
    </row>
    <row r="52" spans="2:49" x14ac:dyDescent="0.3">
      <c r="B52" s="101"/>
      <c r="C52" s="102"/>
      <c r="D52" s="102"/>
      <c r="E52" s="102"/>
      <c r="F52" s="145">
        <f>IFERROR(INDEX('2. Paquetes y Tareas'!$F$16:$F$65,MATCH(AR52,'2. Paquetes y Tareas'!$E$16:$E$65,0)),0)</f>
        <v>0</v>
      </c>
      <c r="G52" s="88"/>
      <c r="H52" s="146">
        <f>IF($C$48="Investigación industrial",IFERROR(INDEX('4. Presupuesto Total '!$G$25:$G$43,MATCH(G52,'4. Presupuesto Total '!$B$25:$B$43,0)),""),IFERROR(INDEX('4. Presupuesto Total '!$H$25:$H$43,MATCH(G52,'4. Presupuesto Total '!$B$25:$B$43,0)),))</f>
        <v>0</v>
      </c>
      <c r="I52" s="67">
        <v>1</v>
      </c>
      <c r="J52" s="67"/>
      <c r="K52" s="67"/>
      <c r="L52" s="67"/>
      <c r="M52" s="67"/>
      <c r="N52" s="67"/>
      <c r="O52" s="145">
        <f t="shared" ref="O52:O115" si="5">SUM(J52:N52)/8</f>
        <v>0</v>
      </c>
      <c r="P52" s="70"/>
      <c r="Q52" s="70"/>
      <c r="R52" s="70"/>
      <c r="S52" s="71"/>
      <c r="T52" s="71"/>
      <c r="U52" s="147">
        <f t="shared" ref="U52:U115" si="6">SUMPRODUCT(J52:N52,P52:T52)</f>
        <v>0</v>
      </c>
      <c r="V52" s="147">
        <f>IFERROR(SUMPRODUCT(J52:N52,AS52:AW52),0)</f>
        <v>0</v>
      </c>
      <c r="W52" s="147">
        <f t="shared" ref="W52:W115" si="7">IFERROR(V52*$H52,0)</f>
        <v>0</v>
      </c>
      <c r="X52" s="71"/>
      <c r="Y52" s="91"/>
      <c r="Z52" s="91"/>
      <c r="AA52" s="147">
        <f t="shared" ref="AA52:AA115" si="8">IFERROR(Z52*$H52,0)</f>
        <v>0</v>
      </c>
      <c r="AB52" s="73"/>
      <c r="AC52" s="92"/>
      <c r="AD52" s="91"/>
      <c r="AE52" s="147">
        <f t="shared" ref="AE52:AE115" si="9">IFERROR(AD52*$H52,0)</f>
        <v>0</v>
      </c>
      <c r="AF52" s="73"/>
      <c r="AG52" s="92"/>
      <c r="AH52" s="91"/>
      <c r="AI52" s="147">
        <f t="shared" ref="AI52:AI115" si="10">IFERROR(AH52*$H52,0)</f>
        <v>0</v>
      </c>
      <c r="AJ52" s="147">
        <f t="shared" ref="AJ52:AJ115" si="11">U52+Y52+AC52+AG52</f>
        <v>0</v>
      </c>
      <c r="AK52" s="147">
        <f t="shared" ref="AK52:AK115" si="12">V52+Z52+AD52+AH52</f>
        <v>0</v>
      </c>
      <c r="AL52" s="147">
        <f t="shared" ref="AL52:AL115" si="13">IFERROR(AK52*H52,0)</f>
        <v>0</v>
      </c>
      <c r="AM52" s="73"/>
      <c r="AN52" s="73"/>
      <c r="AO52" s="147">
        <f t="shared" ref="AO52:AO115" si="14">IFERROR(AN52*$H52,0)</f>
        <v>0</v>
      </c>
      <c r="AR52" s="94" t="str">
        <f t="shared" ref="AR52:AR115" si="15">CONCATENATE(B52,C52,D52)</f>
        <v/>
      </c>
      <c r="AS52" s="72">
        <f>IF(P52&gt;'Costes máximos'!$D$22,'Costes máximos'!$D$22,P52)</f>
        <v>0</v>
      </c>
      <c r="AT52" s="72">
        <f>IF(Q52&gt;'Costes máximos'!$D$22,'Costes máximos'!$D$22,Q52)</f>
        <v>0</v>
      </c>
      <c r="AU52" s="72">
        <f>IF(R52&gt;'Costes máximos'!$D$22,'Costes máximos'!$D$22,R52)</f>
        <v>0</v>
      </c>
      <c r="AV52" s="72">
        <f>IF(S52&gt;'Costes máximos'!$D$22,'Costes máximos'!$D$22,S52)</f>
        <v>0</v>
      </c>
      <c r="AW52" s="72">
        <f>IF(T52&gt;'Costes máximos'!$D$22,'Costes máximos'!$D$22,T52)</f>
        <v>0</v>
      </c>
    </row>
    <row r="53" spans="2:49" x14ac:dyDescent="0.3">
      <c r="B53" s="101"/>
      <c r="C53" s="102"/>
      <c r="D53" s="102"/>
      <c r="E53" s="102"/>
      <c r="F53" s="145">
        <f>IFERROR(INDEX('2. Paquetes y Tareas'!$F$16:$F$65,MATCH(AR53,'2. Paquetes y Tareas'!$E$16:$E$65,0)),0)</f>
        <v>0</v>
      </c>
      <c r="G53" s="88"/>
      <c r="H53" s="146">
        <f>IF($C$48="Investigación industrial",IFERROR(INDEX('4. Presupuesto Total '!$G$25:$G$43,MATCH(G53,'4. Presupuesto Total '!$B$25:$B$43,0)),""),IFERROR(INDEX('4. Presupuesto Total '!$H$25:$H$43,MATCH(G53,'4. Presupuesto Total '!$B$25:$B$43,0)),))</f>
        <v>0</v>
      </c>
      <c r="I53" s="67">
        <v>1</v>
      </c>
      <c r="J53" s="67"/>
      <c r="K53" s="67"/>
      <c r="L53" s="67"/>
      <c r="M53" s="67"/>
      <c r="N53" s="67"/>
      <c r="O53" s="145">
        <f t="shared" si="5"/>
        <v>0</v>
      </c>
      <c r="P53" s="70"/>
      <c r="Q53" s="70"/>
      <c r="R53" s="70"/>
      <c r="S53" s="71"/>
      <c r="T53" s="71"/>
      <c r="U53" s="147">
        <f t="shared" si="6"/>
        <v>0</v>
      </c>
      <c r="V53" s="147">
        <f t="shared" ref="V53:V115" si="16">IFERROR(SUMPRODUCT(J53:N53,AS53:AW53),0)</f>
        <v>0</v>
      </c>
      <c r="W53" s="147">
        <f t="shared" si="7"/>
        <v>0</v>
      </c>
      <c r="X53" s="71"/>
      <c r="Y53" s="91"/>
      <c r="Z53" s="91"/>
      <c r="AA53" s="147">
        <f t="shared" si="8"/>
        <v>0</v>
      </c>
      <c r="AB53" s="73"/>
      <c r="AC53" s="92"/>
      <c r="AD53" s="91"/>
      <c r="AE53" s="147">
        <f t="shared" si="9"/>
        <v>0</v>
      </c>
      <c r="AF53" s="73"/>
      <c r="AG53" s="92"/>
      <c r="AH53" s="91"/>
      <c r="AI53" s="147">
        <f t="shared" si="10"/>
        <v>0</v>
      </c>
      <c r="AJ53" s="147">
        <f t="shared" si="11"/>
        <v>0</v>
      </c>
      <c r="AK53" s="147">
        <f t="shared" si="12"/>
        <v>0</v>
      </c>
      <c r="AL53" s="147">
        <f t="shared" si="13"/>
        <v>0</v>
      </c>
      <c r="AM53" s="73"/>
      <c r="AN53" s="73"/>
      <c r="AO53" s="147">
        <f t="shared" si="14"/>
        <v>0</v>
      </c>
      <c r="AR53" s="94" t="str">
        <f t="shared" si="15"/>
        <v/>
      </c>
      <c r="AS53" s="72">
        <f>IF(P53&gt;'Costes máximos'!$D$22,'Costes máximos'!$D$22,P53)</f>
        <v>0</v>
      </c>
      <c r="AT53" s="72">
        <f>IF(Q53&gt;'Costes máximos'!$D$22,'Costes máximos'!$D$22,Q53)</f>
        <v>0</v>
      </c>
      <c r="AU53" s="72">
        <f>IF(R53&gt;'Costes máximos'!$D$22,'Costes máximos'!$D$22,R53)</f>
        <v>0</v>
      </c>
      <c r="AV53" s="72">
        <f>IF(S53&gt;'Costes máximos'!$D$22,'Costes máximos'!$D$22,S53)</f>
        <v>0</v>
      </c>
      <c r="AW53" s="72">
        <f>IF(T53&gt;'Costes máximos'!$D$22,'Costes máximos'!$D$22,T53)</f>
        <v>0</v>
      </c>
    </row>
    <row r="54" spans="2:49" x14ac:dyDescent="0.3">
      <c r="B54" s="101"/>
      <c r="C54" s="102"/>
      <c r="D54" s="102"/>
      <c r="E54" s="102"/>
      <c r="F54" s="145">
        <f>IFERROR(INDEX('2. Paquetes y Tareas'!$F$16:$F$65,MATCH(AR54,'2. Paquetes y Tareas'!$E$16:$E$65,0)),0)</f>
        <v>0</v>
      </c>
      <c r="G54" s="88"/>
      <c r="H54" s="146">
        <f>IF($C$48="Investigación industrial",IFERROR(INDEX('4. Presupuesto Total '!$G$25:$G$43,MATCH(G54,'4. Presupuesto Total '!$B$25:$B$43,0)),""),IFERROR(INDEX('4. Presupuesto Total '!$H$25:$H$43,MATCH(G54,'4. Presupuesto Total '!$B$25:$B$43,0)),))</f>
        <v>0</v>
      </c>
      <c r="I54" s="67">
        <v>1</v>
      </c>
      <c r="J54" s="67"/>
      <c r="K54" s="67"/>
      <c r="L54" s="67"/>
      <c r="M54" s="67"/>
      <c r="N54" s="67"/>
      <c r="O54" s="145">
        <f t="shared" si="5"/>
        <v>0</v>
      </c>
      <c r="P54" s="70"/>
      <c r="Q54" s="70"/>
      <c r="R54" s="70"/>
      <c r="S54" s="71"/>
      <c r="T54" s="71"/>
      <c r="U54" s="147">
        <f t="shared" si="6"/>
        <v>0</v>
      </c>
      <c r="V54" s="147">
        <f t="shared" si="16"/>
        <v>0</v>
      </c>
      <c r="W54" s="147">
        <f t="shared" si="7"/>
        <v>0</v>
      </c>
      <c r="X54" s="71"/>
      <c r="Y54" s="91"/>
      <c r="Z54" s="91"/>
      <c r="AA54" s="147">
        <f t="shared" si="8"/>
        <v>0</v>
      </c>
      <c r="AB54" s="73"/>
      <c r="AC54" s="92"/>
      <c r="AD54" s="91"/>
      <c r="AE54" s="147">
        <f t="shared" si="9"/>
        <v>0</v>
      </c>
      <c r="AF54" s="73"/>
      <c r="AG54" s="92"/>
      <c r="AH54" s="91"/>
      <c r="AI54" s="147">
        <f t="shared" si="10"/>
        <v>0</v>
      </c>
      <c r="AJ54" s="147">
        <f t="shared" si="11"/>
        <v>0</v>
      </c>
      <c r="AK54" s="147">
        <f t="shared" si="12"/>
        <v>0</v>
      </c>
      <c r="AL54" s="147">
        <f t="shared" si="13"/>
        <v>0</v>
      </c>
      <c r="AM54" s="73"/>
      <c r="AN54" s="73"/>
      <c r="AO54" s="147">
        <f t="shared" si="14"/>
        <v>0</v>
      </c>
      <c r="AR54" s="94" t="str">
        <f t="shared" si="15"/>
        <v/>
      </c>
      <c r="AS54" s="72">
        <f>IF(P54&gt;'Costes máximos'!$D$22,'Costes máximos'!$D$22,P54)</f>
        <v>0</v>
      </c>
      <c r="AT54" s="72">
        <f>IF(Q54&gt;'Costes máximos'!$D$22,'Costes máximos'!$D$22,Q54)</f>
        <v>0</v>
      </c>
      <c r="AU54" s="72">
        <f>IF(R54&gt;'Costes máximos'!$D$22,'Costes máximos'!$D$22,R54)</f>
        <v>0</v>
      </c>
      <c r="AV54" s="72">
        <f>IF(S54&gt;'Costes máximos'!$D$22,'Costes máximos'!$D$22,S54)</f>
        <v>0</v>
      </c>
      <c r="AW54" s="72">
        <f>IF(T54&gt;'Costes máximos'!$D$22,'Costes máximos'!$D$22,T54)</f>
        <v>0</v>
      </c>
    </row>
    <row r="55" spans="2:49" x14ac:dyDescent="0.3">
      <c r="B55" s="101"/>
      <c r="C55" s="102"/>
      <c r="D55" s="102"/>
      <c r="E55" s="102"/>
      <c r="F55" s="145">
        <f>IFERROR(INDEX('2. Paquetes y Tareas'!$F$16:$F$65,MATCH(AR55,'2. Paquetes y Tareas'!$E$16:$E$65,0)),0)</f>
        <v>0</v>
      </c>
      <c r="G55" s="88"/>
      <c r="H55" s="146">
        <f>IF($C$48="Investigación industrial",IFERROR(INDEX('4. Presupuesto Total '!$G$25:$G$43,MATCH(G55,'4. Presupuesto Total '!$B$25:$B$43,0)),""),IFERROR(INDEX('4. Presupuesto Total '!$H$25:$H$43,MATCH(G55,'4. Presupuesto Total '!$B$25:$B$43,0)),))</f>
        <v>0</v>
      </c>
      <c r="I55" s="67">
        <v>1</v>
      </c>
      <c r="J55" s="67"/>
      <c r="K55" s="67"/>
      <c r="L55" s="67"/>
      <c r="M55" s="67"/>
      <c r="N55" s="67"/>
      <c r="O55" s="145">
        <f t="shared" si="5"/>
        <v>0</v>
      </c>
      <c r="P55" s="70"/>
      <c r="Q55" s="70"/>
      <c r="R55" s="70"/>
      <c r="S55" s="71"/>
      <c r="T55" s="71"/>
      <c r="U55" s="147">
        <f t="shared" si="6"/>
        <v>0</v>
      </c>
      <c r="V55" s="147">
        <f t="shared" si="16"/>
        <v>0</v>
      </c>
      <c r="W55" s="147">
        <f t="shared" si="7"/>
        <v>0</v>
      </c>
      <c r="X55" s="71"/>
      <c r="Y55" s="91"/>
      <c r="Z55" s="91"/>
      <c r="AA55" s="147">
        <f t="shared" si="8"/>
        <v>0</v>
      </c>
      <c r="AB55" s="73"/>
      <c r="AC55" s="92"/>
      <c r="AD55" s="91"/>
      <c r="AE55" s="147">
        <f t="shared" si="9"/>
        <v>0</v>
      </c>
      <c r="AF55" s="73"/>
      <c r="AG55" s="92"/>
      <c r="AH55" s="91"/>
      <c r="AI55" s="147">
        <f t="shared" si="10"/>
        <v>0</v>
      </c>
      <c r="AJ55" s="147">
        <f t="shared" si="11"/>
        <v>0</v>
      </c>
      <c r="AK55" s="147">
        <f t="shared" si="12"/>
        <v>0</v>
      </c>
      <c r="AL55" s="147">
        <f t="shared" si="13"/>
        <v>0</v>
      </c>
      <c r="AM55" s="73"/>
      <c r="AN55" s="73"/>
      <c r="AO55" s="147">
        <f t="shared" si="14"/>
        <v>0</v>
      </c>
      <c r="AR55" s="94" t="str">
        <f t="shared" si="15"/>
        <v/>
      </c>
      <c r="AS55" s="72">
        <f>IF(P55&gt;'Costes máximos'!$D$22,'Costes máximos'!$D$22,P55)</f>
        <v>0</v>
      </c>
      <c r="AT55" s="72">
        <f>IF(Q55&gt;'Costes máximos'!$D$22,'Costes máximos'!$D$22,Q55)</f>
        <v>0</v>
      </c>
      <c r="AU55" s="72">
        <f>IF(R55&gt;'Costes máximos'!$D$22,'Costes máximos'!$D$22,R55)</f>
        <v>0</v>
      </c>
      <c r="AV55" s="72">
        <f>IF(S55&gt;'Costes máximos'!$D$22,'Costes máximos'!$D$22,S55)</f>
        <v>0</v>
      </c>
      <c r="AW55" s="72">
        <f>IF(T55&gt;'Costes máximos'!$D$22,'Costes máximos'!$D$22,T55)</f>
        <v>0</v>
      </c>
    </row>
    <row r="56" spans="2:49" x14ac:dyDescent="0.3">
      <c r="B56" s="101"/>
      <c r="C56" s="102"/>
      <c r="D56" s="102"/>
      <c r="E56" s="102"/>
      <c r="F56" s="145">
        <f>IFERROR(INDEX('2. Paquetes y Tareas'!$F$16:$F$65,MATCH(AR56,'2. Paquetes y Tareas'!$E$16:$E$65,0)),0)</f>
        <v>0</v>
      </c>
      <c r="G56" s="88"/>
      <c r="H56" s="146">
        <f>IF($C$48="Investigación industrial",IFERROR(INDEX('4. Presupuesto Total '!$G$25:$G$43,MATCH(G56,'4. Presupuesto Total '!$B$25:$B$43,0)),""),IFERROR(INDEX('4. Presupuesto Total '!$H$25:$H$43,MATCH(G56,'4. Presupuesto Total '!$B$25:$B$43,0)),))</f>
        <v>0</v>
      </c>
      <c r="I56" s="67">
        <v>1</v>
      </c>
      <c r="J56" s="67"/>
      <c r="K56" s="67"/>
      <c r="L56" s="67"/>
      <c r="M56" s="67"/>
      <c r="N56" s="67"/>
      <c r="O56" s="145">
        <f t="shared" si="5"/>
        <v>0</v>
      </c>
      <c r="P56" s="70"/>
      <c r="Q56" s="70"/>
      <c r="R56" s="70"/>
      <c r="S56" s="71"/>
      <c r="T56" s="71"/>
      <c r="U56" s="147">
        <f t="shared" si="6"/>
        <v>0</v>
      </c>
      <c r="V56" s="147">
        <f t="shared" si="16"/>
        <v>0</v>
      </c>
      <c r="W56" s="147">
        <f t="shared" si="7"/>
        <v>0</v>
      </c>
      <c r="X56" s="71"/>
      <c r="Y56" s="91"/>
      <c r="Z56" s="91"/>
      <c r="AA56" s="147">
        <f t="shared" si="8"/>
        <v>0</v>
      </c>
      <c r="AB56" s="73"/>
      <c r="AC56" s="92"/>
      <c r="AD56" s="91"/>
      <c r="AE56" s="147">
        <f t="shared" si="9"/>
        <v>0</v>
      </c>
      <c r="AF56" s="73"/>
      <c r="AG56" s="92"/>
      <c r="AH56" s="91"/>
      <c r="AI56" s="147">
        <f t="shared" si="10"/>
        <v>0</v>
      </c>
      <c r="AJ56" s="147">
        <f t="shared" si="11"/>
        <v>0</v>
      </c>
      <c r="AK56" s="147">
        <f t="shared" si="12"/>
        <v>0</v>
      </c>
      <c r="AL56" s="147">
        <f t="shared" si="13"/>
        <v>0</v>
      </c>
      <c r="AM56" s="73"/>
      <c r="AN56" s="73"/>
      <c r="AO56" s="147">
        <f t="shared" si="14"/>
        <v>0</v>
      </c>
      <c r="AR56" s="94" t="str">
        <f t="shared" si="15"/>
        <v/>
      </c>
      <c r="AS56" s="72">
        <f>IF(P56&gt;'Costes máximos'!$D$22,'Costes máximos'!$D$22,P56)</f>
        <v>0</v>
      </c>
      <c r="AT56" s="72">
        <f>IF(Q56&gt;'Costes máximos'!$D$22,'Costes máximos'!$D$22,Q56)</f>
        <v>0</v>
      </c>
      <c r="AU56" s="72">
        <f>IF(R56&gt;'Costes máximos'!$D$22,'Costes máximos'!$D$22,R56)</f>
        <v>0</v>
      </c>
      <c r="AV56" s="72">
        <f>IF(S56&gt;'Costes máximos'!$D$22,'Costes máximos'!$D$22,S56)</f>
        <v>0</v>
      </c>
      <c r="AW56" s="72">
        <f>IF(T56&gt;'Costes máximos'!$D$22,'Costes máximos'!$D$22,T56)</f>
        <v>0</v>
      </c>
    </row>
    <row r="57" spans="2:49" x14ac:dyDescent="0.3">
      <c r="B57" s="101"/>
      <c r="C57" s="102"/>
      <c r="D57" s="102"/>
      <c r="E57" s="102"/>
      <c r="F57" s="145">
        <f>IFERROR(INDEX('2. Paquetes y Tareas'!$F$16:$F$65,MATCH(AR57,'2. Paquetes y Tareas'!$E$16:$E$65,0)),0)</f>
        <v>0</v>
      </c>
      <c r="G57" s="88"/>
      <c r="H57" s="146">
        <f>IF($C$48="Investigación industrial",IFERROR(INDEX('4. Presupuesto Total '!$G$25:$G$43,MATCH(G57,'4. Presupuesto Total '!$B$25:$B$43,0)),""),IFERROR(INDEX('4. Presupuesto Total '!$H$25:$H$43,MATCH(G57,'4. Presupuesto Total '!$B$25:$B$43,0)),))</f>
        <v>0</v>
      </c>
      <c r="I57" s="67">
        <v>1</v>
      </c>
      <c r="J57" s="67"/>
      <c r="K57" s="67"/>
      <c r="L57" s="67"/>
      <c r="M57" s="67"/>
      <c r="N57" s="67"/>
      <c r="O57" s="145">
        <f t="shared" si="5"/>
        <v>0</v>
      </c>
      <c r="P57" s="70"/>
      <c r="Q57" s="70"/>
      <c r="R57" s="70"/>
      <c r="S57" s="71"/>
      <c r="T57" s="71"/>
      <c r="U57" s="147">
        <f t="shared" si="6"/>
        <v>0</v>
      </c>
      <c r="V57" s="147">
        <f t="shared" si="16"/>
        <v>0</v>
      </c>
      <c r="W57" s="147">
        <f t="shared" si="7"/>
        <v>0</v>
      </c>
      <c r="X57" s="71"/>
      <c r="Y57" s="91"/>
      <c r="Z57" s="91"/>
      <c r="AA57" s="147">
        <f t="shared" si="8"/>
        <v>0</v>
      </c>
      <c r="AB57" s="73"/>
      <c r="AC57" s="92"/>
      <c r="AD57" s="91"/>
      <c r="AE57" s="147">
        <f t="shared" si="9"/>
        <v>0</v>
      </c>
      <c r="AF57" s="73"/>
      <c r="AG57" s="92"/>
      <c r="AH57" s="91"/>
      <c r="AI57" s="147">
        <f t="shared" si="10"/>
        <v>0</v>
      </c>
      <c r="AJ57" s="147">
        <f t="shared" si="11"/>
        <v>0</v>
      </c>
      <c r="AK57" s="147">
        <f t="shared" si="12"/>
        <v>0</v>
      </c>
      <c r="AL57" s="147">
        <f t="shared" si="13"/>
        <v>0</v>
      </c>
      <c r="AM57" s="73"/>
      <c r="AN57" s="73"/>
      <c r="AO57" s="147">
        <f t="shared" si="14"/>
        <v>0</v>
      </c>
      <c r="AR57" s="94" t="str">
        <f t="shared" si="15"/>
        <v/>
      </c>
      <c r="AS57" s="72">
        <f>IF(P57&gt;'Costes máximos'!$D$22,'Costes máximos'!$D$22,P57)</f>
        <v>0</v>
      </c>
      <c r="AT57" s="72">
        <f>IF(Q57&gt;'Costes máximos'!$D$22,'Costes máximos'!$D$22,Q57)</f>
        <v>0</v>
      </c>
      <c r="AU57" s="72">
        <f>IF(R57&gt;'Costes máximos'!$D$22,'Costes máximos'!$D$22,R57)</f>
        <v>0</v>
      </c>
      <c r="AV57" s="72">
        <f>IF(S57&gt;'Costes máximos'!$D$22,'Costes máximos'!$D$22,S57)</f>
        <v>0</v>
      </c>
      <c r="AW57" s="72">
        <f>IF(T57&gt;'Costes máximos'!$D$22,'Costes máximos'!$D$22,T57)</f>
        <v>0</v>
      </c>
    </row>
    <row r="58" spans="2:49" x14ac:dyDescent="0.3">
      <c r="B58" s="101"/>
      <c r="C58" s="102"/>
      <c r="D58" s="102"/>
      <c r="E58" s="102"/>
      <c r="F58" s="145">
        <f>IFERROR(INDEX('2. Paquetes y Tareas'!$F$16:$F$65,MATCH(AR58,'2. Paquetes y Tareas'!$E$16:$E$65,0)),0)</f>
        <v>0</v>
      </c>
      <c r="G58" s="88"/>
      <c r="H58" s="146">
        <f>IF($C$48="Investigación industrial",IFERROR(INDEX('4. Presupuesto Total '!$G$25:$G$43,MATCH(G58,'4. Presupuesto Total '!$B$25:$B$43,0)),""),IFERROR(INDEX('4. Presupuesto Total '!$H$25:$H$43,MATCH(G58,'4. Presupuesto Total '!$B$25:$B$43,0)),))</f>
        <v>0</v>
      </c>
      <c r="I58" s="67">
        <v>1</v>
      </c>
      <c r="J58" s="67"/>
      <c r="K58" s="67"/>
      <c r="L58" s="67"/>
      <c r="M58" s="67"/>
      <c r="N58" s="67"/>
      <c r="O58" s="145">
        <f t="shared" si="5"/>
        <v>0</v>
      </c>
      <c r="P58" s="70"/>
      <c r="Q58" s="70"/>
      <c r="R58" s="70"/>
      <c r="S58" s="71"/>
      <c r="T58" s="71"/>
      <c r="U58" s="147">
        <f t="shared" si="6"/>
        <v>0</v>
      </c>
      <c r="V58" s="147">
        <f t="shared" si="16"/>
        <v>0</v>
      </c>
      <c r="W58" s="147">
        <f t="shared" si="7"/>
        <v>0</v>
      </c>
      <c r="X58" s="71"/>
      <c r="Y58" s="91"/>
      <c r="Z58" s="91"/>
      <c r="AA58" s="147">
        <f t="shared" si="8"/>
        <v>0</v>
      </c>
      <c r="AB58" s="73"/>
      <c r="AC58" s="92"/>
      <c r="AD58" s="91"/>
      <c r="AE58" s="147">
        <f t="shared" si="9"/>
        <v>0</v>
      </c>
      <c r="AF58" s="73"/>
      <c r="AG58" s="92"/>
      <c r="AH58" s="91"/>
      <c r="AI58" s="147">
        <f t="shared" si="10"/>
        <v>0</v>
      </c>
      <c r="AJ58" s="147">
        <f t="shared" si="11"/>
        <v>0</v>
      </c>
      <c r="AK58" s="147">
        <f t="shared" si="12"/>
        <v>0</v>
      </c>
      <c r="AL58" s="147">
        <f t="shared" si="13"/>
        <v>0</v>
      </c>
      <c r="AM58" s="73"/>
      <c r="AN58" s="73"/>
      <c r="AO58" s="147">
        <f t="shared" si="14"/>
        <v>0</v>
      </c>
      <c r="AR58" s="94" t="str">
        <f t="shared" si="15"/>
        <v/>
      </c>
      <c r="AS58" s="72">
        <f>IF(P58&gt;'Costes máximos'!$D$22,'Costes máximos'!$D$22,P58)</f>
        <v>0</v>
      </c>
      <c r="AT58" s="72">
        <f>IF(Q58&gt;'Costes máximos'!$D$22,'Costes máximos'!$D$22,Q58)</f>
        <v>0</v>
      </c>
      <c r="AU58" s="72">
        <f>IF(R58&gt;'Costes máximos'!$D$22,'Costes máximos'!$D$22,R58)</f>
        <v>0</v>
      </c>
      <c r="AV58" s="72">
        <f>IF(S58&gt;'Costes máximos'!$D$22,'Costes máximos'!$D$22,S58)</f>
        <v>0</v>
      </c>
      <c r="AW58" s="72">
        <f>IF(T58&gt;'Costes máximos'!$D$22,'Costes máximos'!$D$22,T58)</f>
        <v>0</v>
      </c>
    </row>
    <row r="59" spans="2:49" x14ac:dyDescent="0.3">
      <c r="B59" s="101"/>
      <c r="C59" s="102"/>
      <c r="D59" s="102"/>
      <c r="E59" s="102"/>
      <c r="F59" s="145">
        <f>IFERROR(INDEX('2. Paquetes y Tareas'!$F$16:$F$65,MATCH(AR59,'2. Paquetes y Tareas'!$E$16:$E$65,0)),0)</f>
        <v>0</v>
      </c>
      <c r="G59" s="88"/>
      <c r="H59" s="146">
        <f>IF($C$48="Investigación industrial",IFERROR(INDEX('4. Presupuesto Total '!$G$25:$G$43,MATCH(G59,'4. Presupuesto Total '!$B$25:$B$43,0)),""),IFERROR(INDEX('4. Presupuesto Total '!$H$25:$H$43,MATCH(G59,'4. Presupuesto Total '!$B$25:$B$43,0)),))</f>
        <v>0</v>
      </c>
      <c r="I59" s="67">
        <v>1</v>
      </c>
      <c r="J59" s="67"/>
      <c r="K59" s="67"/>
      <c r="L59" s="67"/>
      <c r="M59" s="67"/>
      <c r="N59" s="67"/>
      <c r="O59" s="145">
        <f t="shared" si="5"/>
        <v>0</v>
      </c>
      <c r="P59" s="70"/>
      <c r="Q59" s="70"/>
      <c r="R59" s="70"/>
      <c r="S59" s="71"/>
      <c r="T59" s="71"/>
      <c r="U59" s="147">
        <f t="shared" si="6"/>
        <v>0</v>
      </c>
      <c r="V59" s="147">
        <f t="shared" si="16"/>
        <v>0</v>
      </c>
      <c r="W59" s="147">
        <f t="shared" si="7"/>
        <v>0</v>
      </c>
      <c r="X59" s="71"/>
      <c r="Y59" s="91"/>
      <c r="Z59" s="91"/>
      <c r="AA59" s="147">
        <f t="shared" si="8"/>
        <v>0</v>
      </c>
      <c r="AB59" s="73"/>
      <c r="AC59" s="92"/>
      <c r="AD59" s="91"/>
      <c r="AE59" s="147">
        <f t="shared" si="9"/>
        <v>0</v>
      </c>
      <c r="AF59" s="73"/>
      <c r="AG59" s="92"/>
      <c r="AH59" s="91"/>
      <c r="AI59" s="147">
        <f t="shared" si="10"/>
        <v>0</v>
      </c>
      <c r="AJ59" s="147">
        <f t="shared" si="11"/>
        <v>0</v>
      </c>
      <c r="AK59" s="147">
        <f t="shared" si="12"/>
        <v>0</v>
      </c>
      <c r="AL59" s="147">
        <f t="shared" si="13"/>
        <v>0</v>
      </c>
      <c r="AM59" s="73"/>
      <c r="AN59" s="73"/>
      <c r="AO59" s="147">
        <f t="shared" si="14"/>
        <v>0</v>
      </c>
      <c r="AR59" s="94" t="str">
        <f t="shared" si="15"/>
        <v/>
      </c>
      <c r="AS59" s="72">
        <f>IF(P59&gt;'Costes máximos'!$D$22,'Costes máximos'!$D$22,P59)</f>
        <v>0</v>
      </c>
      <c r="AT59" s="72">
        <f>IF(Q59&gt;'Costes máximos'!$D$22,'Costes máximos'!$D$22,Q59)</f>
        <v>0</v>
      </c>
      <c r="AU59" s="72">
        <f>IF(R59&gt;'Costes máximos'!$D$22,'Costes máximos'!$D$22,R59)</f>
        <v>0</v>
      </c>
      <c r="AV59" s="72">
        <f>IF(S59&gt;'Costes máximos'!$D$22,'Costes máximos'!$D$22,S59)</f>
        <v>0</v>
      </c>
      <c r="AW59" s="72">
        <f>IF(T59&gt;'Costes máximos'!$D$22,'Costes máximos'!$D$22,T59)</f>
        <v>0</v>
      </c>
    </row>
    <row r="60" spans="2:49" outlineLevel="1" x14ac:dyDescent="0.3">
      <c r="B60" s="101"/>
      <c r="C60" s="102"/>
      <c r="D60" s="102"/>
      <c r="E60" s="102"/>
      <c r="F60" s="145">
        <f>IFERROR(INDEX('2. Paquetes y Tareas'!$F$16:$F$65,MATCH(AR60,'2. Paquetes y Tareas'!$E$16:$E$65,0)),0)</f>
        <v>0</v>
      </c>
      <c r="G60" s="88"/>
      <c r="H60" s="146">
        <f>IF($C$48="Investigación industrial",IFERROR(INDEX('4. Presupuesto Total '!$G$25:$G$43,MATCH(G60,'4. Presupuesto Total '!$B$25:$B$43,0)),""),IFERROR(INDEX('4. Presupuesto Total '!$H$25:$H$43,MATCH(G60,'4. Presupuesto Total '!$B$25:$B$43,0)),))</f>
        <v>0</v>
      </c>
      <c r="I60" s="67">
        <v>1</v>
      </c>
      <c r="J60" s="67"/>
      <c r="K60" s="67"/>
      <c r="L60" s="67"/>
      <c r="M60" s="67"/>
      <c r="N60" s="67"/>
      <c r="O60" s="145">
        <f t="shared" si="5"/>
        <v>0</v>
      </c>
      <c r="P60" s="70"/>
      <c r="Q60" s="70"/>
      <c r="R60" s="70"/>
      <c r="S60" s="71"/>
      <c r="T60" s="71"/>
      <c r="U60" s="147">
        <f t="shared" si="6"/>
        <v>0</v>
      </c>
      <c r="V60" s="147">
        <f t="shared" si="16"/>
        <v>0</v>
      </c>
      <c r="W60" s="147">
        <f t="shared" si="7"/>
        <v>0</v>
      </c>
      <c r="X60" s="71"/>
      <c r="Y60" s="91"/>
      <c r="Z60" s="91"/>
      <c r="AA60" s="147">
        <f t="shared" si="8"/>
        <v>0</v>
      </c>
      <c r="AB60" s="73"/>
      <c r="AC60" s="92"/>
      <c r="AD60" s="91"/>
      <c r="AE60" s="147">
        <f t="shared" si="9"/>
        <v>0</v>
      </c>
      <c r="AF60" s="73"/>
      <c r="AG60" s="92"/>
      <c r="AH60" s="91"/>
      <c r="AI60" s="147">
        <f t="shared" si="10"/>
        <v>0</v>
      </c>
      <c r="AJ60" s="147">
        <f t="shared" si="11"/>
        <v>0</v>
      </c>
      <c r="AK60" s="147">
        <f t="shared" si="12"/>
        <v>0</v>
      </c>
      <c r="AL60" s="147">
        <f t="shared" si="13"/>
        <v>0</v>
      </c>
      <c r="AM60" s="73"/>
      <c r="AN60" s="73"/>
      <c r="AO60" s="147">
        <f t="shared" si="14"/>
        <v>0</v>
      </c>
      <c r="AR60" s="94" t="str">
        <f t="shared" si="15"/>
        <v/>
      </c>
      <c r="AS60" s="72">
        <f>IF(P60&gt;'Costes máximos'!$D$22,'Costes máximos'!$D$22,P60)</f>
        <v>0</v>
      </c>
      <c r="AT60" s="72">
        <f>IF(Q60&gt;'Costes máximos'!$D$22,'Costes máximos'!$D$22,Q60)</f>
        <v>0</v>
      </c>
      <c r="AU60" s="72">
        <f>IF(R60&gt;'Costes máximos'!$D$22,'Costes máximos'!$D$22,R60)</f>
        <v>0</v>
      </c>
      <c r="AV60" s="72">
        <f>IF(S60&gt;'Costes máximos'!$D$22,'Costes máximos'!$D$22,S60)</f>
        <v>0</v>
      </c>
      <c r="AW60" s="72">
        <f>IF(T60&gt;'Costes máximos'!$D$22,'Costes máximos'!$D$22,T60)</f>
        <v>0</v>
      </c>
    </row>
    <row r="61" spans="2:49" outlineLevel="1" x14ac:dyDescent="0.3">
      <c r="B61" s="101"/>
      <c r="C61" s="102"/>
      <c r="D61" s="102"/>
      <c r="E61" s="102"/>
      <c r="F61" s="145">
        <f>IFERROR(INDEX('2. Paquetes y Tareas'!$F$16:$F$65,MATCH(AR61,'2. Paquetes y Tareas'!$E$16:$E$65,0)),0)</f>
        <v>0</v>
      </c>
      <c r="G61" s="88"/>
      <c r="H61" s="146">
        <f>IF($C$48="Investigación industrial",IFERROR(INDEX('4. Presupuesto Total '!$G$25:$G$43,MATCH(G61,'4. Presupuesto Total '!$B$25:$B$43,0)),""),IFERROR(INDEX('4. Presupuesto Total '!$H$25:$H$43,MATCH(G61,'4. Presupuesto Total '!$B$25:$B$43,0)),))</f>
        <v>0</v>
      </c>
      <c r="I61" s="67">
        <v>1</v>
      </c>
      <c r="J61" s="67"/>
      <c r="K61" s="67"/>
      <c r="L61" s="67"/>
      <c r="M61" s="67"/>
      <c r="N61" s="67"/>
      <c r="O61" s="145">
        <f t="shared" si="5"/>
        <v>0</v>
      </c>
      <c r="P61" s="70"/>
      <c r="Q61" s="70"/>
      <c r="R61" s="70"/>
      <c r="S61" s="71"/>
      <c r="T61" s="71"/>
      <c r="U61" s="147">
        <f t="shared" si="6"/>
        <v>0</v>
      </c>
      <c r="V61" s="147">
        <f t="shared" si="16"/>
        <v>0</v>
      </c>
      <c r="W61" s="147">
        <f t="shared" si="7"/>
        <v>0</v>
      </c>
      <c r="X61" s="71"/>
      <c r="Y61" s="91"/>
      <c r="Z61" s="91"/>
      <c r="AA61" s="147">
        <f t="shared" si="8"/>
        <v>0</v>
      </c>
      <c r="AB61" s="73"/>
      <c r="AC61" s="92"/>
      <c r="AD61" s="91"/>
      <c r="AE61" s="147">
        <f t="shared" si="9"/>
        <v>0</v>
      </c>
      <c r="AF61" s="73"/>
      <c r="AG61" s="92"/>
      <c r="AH61" s="91"/>
      <c r="AI61" s="147">
        <f t="shared" si="10"/>
        <v>0</v>
      </c>
      <c r="AJ61" s="147">
        <f t="shared" si="11"/>
        <v>0</v>
      </c>
      <c r="AK61" s="147">
        <f t="shared" si="12"/>
        <v>0</v>
      </c>
      <c r="AL61" s="147">
        <f t="shared" si="13"/>
        <v>0</v>
      </c>
      <c r="AM61" s="73"/>
      <c r="AN61" s="73"/>
      <c r="AO61" s="147">
        <f t="shared" si="14"/>
        <v>0</v>
      </c>
      <c r="AR61" s="94" t="str">
        <f t="shared" si="15"/>
        <v/>
      </c>
      <c r="AS61" s="72">
        <f>IF(P61&gt;'Costes máximos'!$D$22,'Costes máximos'!$D$22,P61)</f>
        <v>0</v>
      </c>
      <c r="AT61" s="72">
        <f>IF(Q61&gt;'Costes máximos'!$D$22,'Costes máximos'!$D$22,Q61)</f>
        <v>0</v>
      </c>
      <c r="AU61" s="72">
        <f>IF(R61&gt;'Costes máximos'!$D$22,'Costes máximos'!$D$22,R61)</f>
        <v>0</v>
      </c>
      <c r="AV61" s="72">
        <f>IF(S61&gt;'Costes máximos'!$D$22,'Costes máximos'!$D$22,S61)</f>
        <v>0</v>
      </c>
      <c r="AW61" s="72">
        <f>IF(T61&gt;'Costes máximos'!$D$22,'Costes máximos'!$D$22,T61)</f>
        <v>0</v>
      </c>
    </row>
    <row r="62" spans="2:49" outlineLevel="1" x14ac:dyDescent="0.3">
      <c r="B62" s="101"/>
      <c r="C62" s="102"/>
      <c r="D62" s="102"/>
      <c r="E62" s="102"/>
      <c r="F62" s="145">
        <f>IFERROR(INDEX('2. Paquetes y Tareas'!$F$16:$F$65,MATCH(AR62,'2. Paquetes y Tareas'!$E$16:$E$65,0)),0)</f>
        <v>0</v>
      </c>
      <c r="G62" s="88"/>
      <c r="H62" s="146">
        <f>IF($C$48="Investigación industrial",IFERROR(INDEX('4. Presupuesto Total '!$G$25:$G$43,MATCH(G62,'4. Presupuesto Total '!$B$25:$B$43,0)),""),IFERROR(INDEX('4. Presupuesto Total '!$H$25:$H$43,MATCH(G62,'4. Presupuesto Total '!$B$25:$B$43,0)),))</f>
        <v>0</v>
      </c>
      <c r="I62" s="67">
        <v>1</v>
      </c>
      <c r="J62" s="67"/>
      <c r="K62" s="67"/>
      <c r="L62" s="67"/>
      <c r="M62" s="67"/>
      <c r="N62" s="67"/>
      <c r="O62" s="145">
        <f t="shared" si="5"/>
        <v>0</v>
      </c>
      <c r="P62" s="70"/>
      <c r="Q62" s="70"/>
      <c r="R62" s="70"/>
      <c r="S62" s="71"/>
      <c r="T62" s="71"/>
      <c r="U62" s="147">
        <f t="shared" si="6"/>
        <v>0</v>
      </c>
      <c r="V62" s="147">
        <f t="shared" si="16"/>
        <v>0</v>
      </c>
      <c r="W62" s="147">
        <f t="shared" si="7"/>
        <v>0</v>
      </c>
      <c r="X62" s="71"/>
      <c r="Y62" s="91"/>
      <c r="Z62" s="91"/>
      <c r="AA62" s="147">
        <f t="shared" si="8"/>
        <v>0</v>
      </c>
      <c r="AB62" s="73"/>
      <c r="AC62" s="92"/>
      <c r="AD62" s="91"/>
      <c r="AE62" s="147">
        <f t="shared" si="9"/>
        <v>0</v>
      </c>
      <c r="AF62" s="73"/>
      <c r="AG62" s="92"/>
      <c r="AH62" s="91"/>
      <c r="AI62" s="147">
        <f t="shared" si="10"/>
        <v>0</v>
      </c>
      <c r="AJ62" s="147">
        <f t="shared" si="11"/>
        <v>0</v>
      </c>
      <c r="AK62" s="147">
        <f t="shared" si="12"/>
        <v>0</v>
      </c>
      <c r="AL62" s="147">
        <f t="shared" si="13"/>
        <v>0</v>
      </c>
      <c r="AM62" s="73"/>
      <c r="AN62" s="73"/>
      <c r="AO62" s="147">
        <f t="shared" si="14"/>
        <v>0</v>
      </c>
      <c r="AR62" s="94" t="str">
        <f t="shared" si="15"/>
        <v/>
      </c>
      <c r="AS62" s="72">
        <f>IF(P62&gt;'Costes máximos'!$D$22,'Costes máximos'!$D$22,P62)</f>
        <v>0</v>
      </c>
      <c r="AT62" s="72">
        <f>IF(Q62&gt;'Costes máximos'!$D$22,'Costes máximos'!$D$22,Q62)</f>
        <v>0</v>
      </c>
      <c r="AU62" s="72">
        <f>IF(R62&gt;'Costes máximos'!$D$22,'Costes máximos'!$D$22,R62)</f>
        <v>0</v>
      </c>
      <c r="AV62" s="72">
        <f>IF(S62&gt;'Costes máximos'!$D$22,'Costes máximos'!$D$22,S62)</f>
        <v>0</v>
      </c>
      <c r="AW62" s="72">
        <f>IF(T62&gt;'Costes máximos'!$D$22,'Costes máximos'!$D$22,T62)</f>
        <v>0</v>
      </c>
    </row>
    <row r="63" spans="2:49" outlineLevel="1" x14ac:dyDescent="0.3">
      <c r="B63" s="101"/>
      <c r="C63" s="102"/>
      <c r="D63" s="102"/>
      <c r="E63" s="102"/>
      <c r="F63" s="145">
        <f>IFERROR(INDEX('2. Paquetes y Tareas'!$F$16:$F$65,MATCH(AR63,'2. Paquetes y Tareas'!$E$16:$E$65,0)),0)</f>
        <v>0</v>
      </c>
      <c r="G63" s="88"/>
      <c r="H63" s="146">
        <f>IF($C$48="Investigación industrial",IFERROR(INDEX('4. Presupuesto Total '!$G$25:$G$43,MATCH(G63,'4. Presupuesto Total '!$B$25:$B$43,0)),""),IFERROR(INDEX('4. Presupuesto Total '!$H$25:$H$43,MATCH(G63,'4. Presupuesto Total '!$B$25:$B$43,0)),))</f>
        <v>0</v>
      </c>
      <c r="I63" s="67">
        <v>1</v>
      </c>
      <c r="J63" s="67"/>
      <c r="K63" s="67"/>
      <c r="L63" s="67"/>
      <c r="M63" s="67"/>
      <c r="N63" s="67"/>
      <c r="O63" s="145">
        <f t="shared" si="5"/>
        <v>0</v>
      </c>
      <c r="P63" s="70"/>
      <c r="Q63" s="70"/>
      <c r="R63" s="70"/>
      <c r="S63" s="71"/>
      <c r="T63" s="71"/>
      <c r="U63" s="147">
        <f t="shared" si="6"/>
        <v>0</v>
      </c>
      <c r="V63" s="147">
        <f t="shared" si="16"/>
        <v>0</v>
      </c>
      <c r="W63" s="147">
        <f t="shared" si="7"/>
        <v>0</v>
      </c>
      <c r="X63" s="71"/>
      <c r="Y63" s="91"/>
      <c r="Z63" s="91"/>
      <c r="AA63" s="147">
        <f t="shared" si="8"/>
        <v>0</v>
      </c>
      <c r="AB63" s="73"/>
      <c r="AC63" s="92"/>
      <c r="AD63" s="91"/>
      <c r="AE63" s="147">
        <f t="shared" si="9"/>
        <v>0</v>
      </c>
      <c r="AF63" s="73"/>
      <c r="AG63" s="92"/>
      <c r="AH63" s="91"/>
      <c r="AI63" s="147">
        <f t="shared" si="10"/>
        <v>0</v>
      </c>
      <c r="AJ63" s="147">
        <f t="shared" si="11"/>
        <v>0</v>
      </c>
      <c r="AK63" s="147">
        <f t="shared" si="12"/>
        <v>0</v>
      </c>
      <c r="AL63" s="147">
        <f t="shared" si="13"/>
        <v>0</v>
      </c>
      <c r="AM63" s="73"/>
      <c r="AN63" s="73"/>
      <c r="AO63" s="147">
        <f t="shared" si="14"/>
        <v>0</v>
      </c>
      <c r="AR63" s="94" t="str">
        <f t="shared" si="15"/>
        <v/>
      </c>
      <c r="AS63" s="72">
        <f>IF(P63&gt;'Costes máximos'!$D$22,'Costes máximos'!$D$22,P63)</f>
        <v>0</v>
      </c>
      <c r="AT63" s="72">
        <f>IF(Q63&gt;'Costes máximos'!$D$22,'Costes máximos'!$D$22,Q63)</f>
        <v>0</v>
      </c>
      <c r="AU63" s="72">
        <f>IF(R63&gt;'Costes máximos'!$D$22,'Costes máximos'!$D$22,R63)</f>
        <v>0</v>
      </c>
      <c r="AV63" s="72">
        <f>IF(S63&gt;'Costes máximos'!$D$22,'Costes máximos'!$D$22,S63)</f>
        <v>0</v>
      </c>
      <c r="AW63" s="72">
        <f>IF(T63&gt;'Costes máximos'!$D$22,'Costes máximos'!$D$22,T63)</f>
        <v>0</v>
      </c>
    </row>
    <row r="64" spans="2:49" outlineLevel="1" x14ac:dyDescent="0.3">
      <c r="B64" s="101"/>
      <c r="C64" s="102"/>
      <c r="D64" s="102"/>
      <c r="E64" s="102"/>
      <c r="F64" s="145">
        <f>IFERROR(INDEX('2. Paquetes y Tareas'!$F$16:$F$65,MATCH(AR64,'2. Paquetes y Tareas'!$E$16:$E$65,0)),0)</f>
        <v>0</v>
      </c>
      <c r="G64" s="88"/>
      <c r="H64" s="146">
        <f>IF($C$48="Investigación industrial",IFERROR(INDEX('4. Presupuesto Total '!$G$25:$G$43,MATCH(G64,'4. Presupuesto Total '!$B$25:$B$43,0)),""),IFERROR(INDEX('4. Presupuesto Total '!$H$25:$H$43,MATCH(G64,'4. Presupuesto Total '!$B$25:$B$43,0)),))</f>
        <v>0</v>
      </c>
      <c r="I64" s="67">
        <v>1</v>
      </c>
      <c r="J64" s="67"/>
      <c r="K64" s="67"/>
      <c r="L64" s="67"/>
      <c r="M64" s="67"/>
      <c r="N64" s="67"/>
      <c r="O64" s="145">
        <f t="shared" si="5"/>
        <v>0</v>
      </c>
      <c r="P64" s="70"/>
      <c r="Q64" s="70"/>
      <c r="R64" s="70"/>
      <c r="S64" s="71"/>
      <c r="T64" s="71"/>
      <c r="U64" s="147">
        <f t="shared" si="6"/>
        <v>0</v>
      </c>
      <c r="V64" s="147">
        <f t="shared" si="16"/>
        <v>0</v>
      </c>
      <c r="W64" s="147">
        <f t="shared" si="7"/>
        <v>0</v>
      </c>
      <c r="X64" s="71"/>
      <c r="Y64" s="91"/>
      <c r="Z64" s="91"/>
      <c r="AA64" s="147">
        <f t="shared" si="8"/>
        <v>0</v>
      </c>
      <c r="AB64" s="73"/>
      <c r="AC64" s="92"/>
      <c r="AD64" s="91"/>
      <c r="AE64" s="147">
        <f t="shared" si="9"/>
        <v>0</v>
      </c>
      <c r="AF64" s="73"/>
      <c r="AG64" s="92"/>
      <c r="AH64" s="91"/>
      <c r="AI64" s="147">
        <f t="shared" si="10"/>
        <v>0</v>
      </c>
      <c r="AJ64" s="147">
        <f t="shared" si="11"/>
        <v>0</v>
      </c>
      <c r="AK64" s="147">
        <f t="shared" si="12"/>
        <v>0</v>
      </c>
      <c r="AL64" s="147">
        <f t="shared" si="13"/>
        <v>0</v>
      </c>
      <c r="AM64" s="73"/>
      <c r="AN64" s="73"/>
      <c r="AO64" s="147">
        <f t="shared" si="14"/>
        <v>0</v>
      </c>
      <c r="AR64" s="94" t="str">
        <f t="shared" si="15"/>
        <v/>
      </c>
      <c r="AS64" s="72">
        <f>IF(P64&gt;'Costes máximos'!$D$22,'Costes máximos'!$D$22,P64)</f>
        <v>0</v>
      </c>
      <c r="AT64" s="72">
        <f>IF(Q64&gt;'Costes máximos'!$D$22,'Costes máximos'!$D$22,Q64)</f>
        <v>0</v>
      </c>
      <c r="AU64" s="72">
        <f>IF(R64&gt;'Costes máximos'!$D$22,'Costes máximos'!$D$22,R64)</f>
        <v>0</v>
      </c>
      <c r="AV64" s="72">
        <f>IF(S64&gt;'Costes máximos'!$D$22,'Costes máximos'!$D$22,S64)</f>
        <v>0</v>
      </c>
      <c r="AW64" s="72">
        <f>IF(T64&gt;'Costes máximos'!$D$22,'Costes máximos'!$D$22,T64)</f>
        <v>0</v>
      </c>
    </row>
    <row r="65" spans="2:49" outlineLevel="1" x14ac:dyDescent="0.3">
      <c r="B65" s="101"/>
      <c r="C65" s="102"/>
      <c r="D65" s="102"/>
      <c r="E65" s="102"/>
      <c r="F65" s="145">
        <f>IFERROR(INDEX('2. Paquetes y Tareas'!$F$16:$F$65,MATCH(AR65,'2. Paquetes y Tareas'!$E$16:$E$65,0)),0)</f>
        <v>0</v>
      </c>
      <c r="G65" s="88"/>
      <c r="H65" s="146">
        <f>IF($C$48="Investigación industrial",IFERROR(INDEX('4. Presupuesto Total '!$G$25:$G$43,MATCH(G65,'4. Presupuesto Total '!$B$25:$B$43,0)),""),IFERROR(INDEX('4. Presupuesto Total '!$H$25:$H$43,MATCH(G65,'4. Presupuesto Total '!$B$25:$B$43,0)),))</f>
        <v>0</v>
      </c>
      <c r="I65" s="67">
        <v>1</v>
      </c>
      <c r="J65" s="67"/>
      <c r="K65" s="67"/>
      <c r="L65" s="67"/>
      <c r="M65" s="67"/>
      <c r="N65" s="67"/>
      <c r="O65" s="145">
        <f t="shared" si="5"/>
        <v>0</v>
      </c>
      <c r="P65" s="70"/>
      <c r="Q65" s="70"/>
      <c r="R65" s="70"/>
      <c r="S65" s="71"/>
      <c r="T65" s="71"/>
      <c r="U65" s="147">
        <f t="shared" si="6"/>
        <v>0</v>
      </c>
      <c r="V65" s="147">
        <f t="shared" si="16"/>
        <v>0</v>
      </c>
      <c r="W65" s="147">
        <f t="shared" si="7"/>
        <v>0</v>
      </c>
      <c r="X65" s="71"/>
      <c r="Y65" s="91"/>
      <c r="Z65" s="91"/>
      <c r="AA65" s="147">
        <f t="shared" si="8"/>
        <v>0</v>
      </c>
      <c r="AB65" s="73"/>
      <c r="AC65" s="92"/>
      <c r="AD65" s="91"/>
      <c r="AE65" s="147">
        <f t="shared" si="9"/>
        <v>0</v>
      </c>
      <c r="AF65" s="73"/>
      <c r="AG65" s="92"/>
      <c r="AH65" s="91"/>
      <c r="AI65" s="147">
        <f t="shared" si="10"/>
        <v>0</v>
      </c>
      <c r="AJ65" s="147">
        <f t="shared" si="11"/>
        <v>0</v>
      </c>
      <c r="AK65" s="147">
        <f t="shared" si="12"/>
        <v>0</v>
      </c>
      <c r="AL65" s="147">
        <f t="shared" si="13"/>
        <v>0</v>
      </c>
      <c r="AM65" s="73"/>
      <c r="AN65" s="73"/>
      <c r="AO65" s="147">
        <f t="shared" si="14"/>
        <v>0</v>
      </c>
      <c r="AR65" s="94" t="str">
        <f t="shared" si="15"/>
        <v/>
      </c>
      <c r="AS65" s="72">
        <f>IF(P65&gt;'Costes máximos'!$D$22,'Costes máximos'!$D$22,P65)</f>
        <v>0</v>
      </c>
      <c r="AT65" s="72">
        <f>IF(Q65&gt;'Costes máximos'!$D$22,'Costes máximos'!$D$22,Q65)</f>
        <v>0</v>
      </c>
      <c r="AU65" s="72">
        <f>IF(R65&gt;'Costes máximos'!$D$22,'Costes máximos'!$D$22,R65)</f>
        <v>0</v>
      </c>
      <c r="AV65" s="72">
        <f>IF(S65&gt;'Costes máximos'!$D$22,'Costes máximos'!$D$22,S65)</f>
        <v>0</v>
      </c>
      <c r="AW65" s="72">
        <f>IF(T65&gt;'Costes máximos'!$D$22,'Costes máximos'!$D$22,T65)</f>
        <v>0</v>
      </c>
    </row>
    <row r="66" spans="2:49" outlineLevel="1" x14ac:dyDescent="0.3">
      <c r="B66" s="101"/>
      <c r="C66" s="102"/>
      <c r="D66" s="102"/>
      <c r="E66" s="102"/>
      <c r="F66" s="145">
        <f>IFERROR(INDEX('2. Paquetes y Tareas'!$F$16:$F$65,MATCH(AR66,'2. Paquetes y Tareas'!$E$16:$E$65,0)),0)</f>
        <v>0</v>
      </c>
      <c r="G66" s="88"/>
      <c r="H66" s="146">
        <f>IF($C$48="Investigación industrial",IFERROR(INDEX('4. Presupuesto Total '!$G$25:$G$43,MATCH(G66,'4. Presupuesto Total '!$B$25:$B$43,0)),""),IFERROR(INDEX('4. Presupuesto Total '!$H$25:$H$43,MATCH(G66,'4. Presupuesto Total '!$B$25:$B$43,0)),))</f>
        <v>0</v>
      </c>
      <c r="I66" s="67">
        <v>1</v>
      </c>
      <c r="J66" s="67"/>
      <c r="K66" s="67"/>
      <c r="L66" s="67"/>
      <c r="M66" s="67"/>
      <c r="N66" s="67"/>
      <c r="O66" s="145">
        <f t="shared" si="5"/>
        <v>0</v>
      </c>
      <c r="P66" s="70"/>
      <c r="Q66" s="70"/>
      <c r="R66" s="70"/>
      <c r="S66" s="71"/>
      <c r="T66" s="71"/>
      <c r="U66" s="147">
        <f t="shared" si="6"/>
        <v>0</v>
      </c>
      <c r="V66" s="147">
        <f t="shared" si="16"/>
        <v>0</v>
      </c>
      <c r="W66" s="147">
        <f t="shared" si="7"/>
        <v>0</v>
      </c>
      <c r="X66" s="71"/>
      <c r="Y66" s="91"/>
      <c r="Z66" s="91"/>
      <c r="AA66" s="147">
        <f t="shared" si="8"/>
        <v>0</v>
      </c>
      <c r="AB66" s="73"/>
      <c r="AC66" s="92"/>
      <c r="AD66" s="91"/>
      <c r="AE66" s="147">
        <f t="shared" si="9"/>
        <v>0</v>
      </c>
      <c r="AF66" s="73"/>
      <c r="AG66" s="92"/>
      <c r="AH66" s="91"/>
      <c r="AI66" s="147">
        <f t="shared" si="10"/>
        <v>0</v>
      </c>
      <c r="AJ66" s="147">
        <f t="shared" si="11"/>
        <v>0</v>
      </c>
      <c r="AK66" s="147">
        <f t="shared" si="12"/>
        <v>0</v>
      </c>
      <c r="AL66" s="147">
        <f t="shared" si="13"/>
        <v>0</v>
      </c>
      <c r="AM66" s="73"/>
      <c r="AN66" s="73"/>
      <c r="AO66" s="147">
        <f t="shared" si="14"/>
        <v>0</v>
      </c>
      <c r="AR66" s="94" t="str">
        <f t="shared" si="15"/>
        <v/>
      </c>
      <c r="AS66" s="72">
        <f>IF(P66&gt;'Costes máximos'!$D$22,'Costes máximos'!$D$22,P66)</f>
        <v>0</v>
      </c>
      <c r="AT66" s="72">
        <f>IF(Q66&gt;'Costes máximos'!$D$22,'Costes máximos'!$D$22,Q66)</f>
        <v>0</v>
      </c>
      <c r="AU66" s="72">
        <f>IF(R66&gt;'Costes máximos'!$D$22,'Costes máximos'!$D$22,R66)</f>
        <v>0</v>
      </c>
      <c r="AV66" s="72">
        <f>IF(S66&gt;'Costes máximos'!$D$22,'Costes máximos'!$D$22,S66)</f>
        <v>0</v>
      </c>
      <c r="AW66" s="72">
        <f>IF(T66&gt;'Costes máximos'!$D$22,'Costes máximos'!$D$22,T66)</f>
        <v>0</v>
      </c>
    </row>
    <row r="67" spans="2:49" outlineLevel="1" x14ac:dyDescent="0.3">
      <c r="B67" s="101"/>
      <c r="C67" s="102"/>
      <c r="D67" s="102"/>
      <c r="E67" s="102"/>
      <c r="F67" s="145">
        <f>IFERROR(INDEX('2. Paquetes y Tareas'!$F$16:$F$65,MATCH(AR67,'2. Paquetes y Tareas'!$E$16:$E$65,0)),0)</f>
        <v>0</v>
      </c>
      <c r="G67" s="88"/>
      <c r="H67" s="146">
        <f>IF($C$48="Investigación industrial",IFERROR(INDEX('4. Presupuesto Total '!$G$25:$G$43,MATCH(G67,'4. Presupuesto Total '!$B$25:$B$43,0)),""),IFERROR(INDEX('4. Presupuesto Total '!$H$25:$H$43,MATCH(G67,'4. Presupuesto Total '!$B$25:$B$43,0)),))</f>
        <v>0</v>
      </c>
      <c r="I67" s="67">
        <v>1</v>
      </c>
      <c r="J67" s="67"/>
      <c r="K67" s="67"/>
      <c r="L67" s="67"/>
      <c r="M67" s="67"/>
      <c r="N67" s="67"/>
      <c r="O67" s="145">
        <f t="shared" si="5"/>
        <v>0</v>
      </c>
      <c r="P67" s="70"/>
      <c r="Q67" s="70"/>
      <c r="R67" s="70"/>
      <c r="S67" s="71"/>
      <c r="T67" s="71"/>
      <c r="U67" s="147">
        <f t="shared" si="6"/>
        <v>0</v>
      </c>
      <c r="V67" s="147">
        <f t="shared" si="16"/>
        <v>0</v>
      </c>
      <c r="W67" s="147">
        <f t="shared" si="7"/>
        <v>0</v>
      </c>
      <c r="X67" s="71"/>
      <c r="Y67" s="91"/>
      <c r="Z67" s="91"/>
      <c r="AA67" s="147">
        <f t="shared" si="8"/>
        <v>0</v>
      </c>
      <c r="AB67" s="73"/>
      <c r="AC67" s="92"/>
      <c r="AD67" s="91"/>
      <c r="AE67" s="147">
        <f t="shared" si="9"/>
        <v>0</v>
      </c>
      <c r="AF67" s="73"/>
      <c r="AG67" s="92"/>
      <c r="AH67" s="91"/>
      <c r="AI67" s="147">
        <f t="shared" si="10"/>
        <v>0</v>
      </c>
      <c r="AJ67" s="147">
        <f t="shared" si="11"/>
        <v>0</v>
      </c>
      <c r="AK67" s="147">
        <f t="shared" si="12"/>
        <v>0</v>
      </c>
      <c r="AL67" s="147">
        <f t="shared" si="13"/>
        <v>0</v>
      </c>
      <c r="AM67" s="73"/>
      <c r="AN67" s="73"/>
      <c r="AO67" s="147">
        <f t="shared" si="14"/>
        <v>0</v>
      </c>
      <c r="AR67" s="94" t="str">
        <f t="shared" si="15"/>
        <v/>
      </c>
      <c r="AS67" s="72">
        <f>IF(P67&gt;'Costes máximos'!$D$22,'Costes máximos'!$D$22,P67)</f>
        <v>0</v>
      </c>
      <c r="AT67" s="72">
        <f>IF(Q67&gt;'Costes máximos'!$D$22,'Costes máximos'!$D$22,Q67)</f>
        <v>0</v>
      </c>
      <c r="AU67" s="72">
        <f>IF(R67&gt;'Costes máximos'!$D$22,'Costes máximos'!$D$22,R67)</f>
        <v>0</v>
      </c>
      <c r="AV67" s="72">
        <f>IF(S67&gt;'Costes máximos'!$D$22,'Costes máximos'!$D$22,S67)</f>
        <v>0</v>
      </c>
      <c r="AW67" s="72">
        <f>IF(T67&gt;'Costes máximos'!$D$22,'Costes máximos'!$D$22,T67)</f>
        <v>0</v>
      </c>
    </row>
    <row r="68" spans="2:49" outlineLevel="1" x14ac:dyDescent="0.3">
      <c r="B68" s="101"/>
      <c r="C68" s="102"/>
      <c r="D68" s="102"/>
      <c r="E68" s="102"/>
      <c r="F68" s="145">
        <f>IFERROR(INDEX('2. Paquetes y Tareas'!$F$16:$F$65,MATCH(AR68,'2. Paquetes y Tareas'!$E$16:$E$65,0)),0)</f>
        <v>0</v>
      </c>
      <c r="G68" s="88"/>
      <c r="H68" s="146">
        <f>IF($C$48="Investigación industrial",IFERROR(INDEX('4. Presupuesto Total '!$G$25:$G$43,MATCH(G68,'4. Presupuesto Total '!$B$25:$B$43,0)),""),IFERROR(INDEX('4. Presupuesto Total '!$H$25:$H$43,MATCH(G68,'4. Presupuesto Total '!$B$25:$B$43,0)),))</f>
        <v>0</v>
      </c>
      <c r="I68" s="67">
        <v>1</v>
      </c>
      <c r="J68" s="67"/>
      <c r="K68" s="67"/>
      <c r="L68" s="67"/>
      <c r="M68" s="67"/>
      <c r="N68" s="67"/>
      <c r="O68" s="145">
        <f t="shared" si="5"/>
        <v>0</v>
      </c>
      <c r="P68" s="70"/>
      <c r="Q68" s="70"/>
      <c r="R68" s="70"/>
      <c r="S68" s="71"/>
      <c r="T68" s="71"/>
      <c r="U68" s="147">
        <f t="shared" si="6"/>
        <v>0</v>
      </c>
      <c r="V68" s="147">
        <f t="shared" si="16"/>
        <v>0</v>
      </c>
      <c r="W68" s="147">
        <f t="shared" si="7"/>
        <v>0</v>
      </c>
      <c r="X68" s="71"/>
      <c r="Y68" s="91"/>
      <c r="Z68" s="91"/>
      <c r="AA68" s="147">
        <f t="shared" si="8"/>
        <v>0</v>
      </c>
      <c r="AB68" s="73"/>
      <c r="AC68" s="92"/>
      <c r="AD68" s="91"/>
      <c r="AE68" s="147">
        <f t="shared" si="9"/>
        <v>0</v>
      </c>
      <c r="AF68" s="73"/>
      <c r="AG68" s="92"/>
      <c r="AH68" s="91"/>
      <c r="AI68" s="147">
        <f t="shared" si="10"/>
        <v>0</v>
      </c>
      <c r="AJ68" s="147">
        <f t="shared" si="11"/>
        <v>0</v>
      </c>
      <c r="AK68" s="147">
        <f t="shared" si="12"/>
        <v>0</v>
      </c>
      <c r="AL68" s="147">
        <f t="shared" si="13"/>
        <v>0</v>
      </c>
      <c r="AM68" s="73"/>
      <c r="AN68" s="73"/>
      <c r="AO68" s="147">
        <f t="shared" si="14"/>
        <v>0</v>
      </c>
      <c r="AR68" s="94" t="str">
        <f t="shared" si="15"/>
        <v/>
      </c>
      <c r="AS68" s="72">
        <f>IF(P68&gt;'Costes máximos'!$D$22,'Costes máximos'!$D$22,P68)</f>
        <v>0</v>
      </c>
      <c r="AT68" s="72">
        <f>IF(Q68&gt;'Costes máximos'!$D$22,'Costes máximos'!$D$22,Q68)</f>
        <v>0</v>
      </c>
      <c r="AU68" s="72">
        <f>IF(R68&gt;'Costes máximos'!$D$22,'Costes máximos'!$D$22,R68)</f>
        <v>0</v>
      </c>
      <c r="AV68" s="72">
        <f>IF(S68&gt;'Costes máximos'!$D$22,'Costes máximos'!$D$22,S68)</f>
        <v>0</v>
      </c>
      <c r="AW68" s="72">
        <f>IF(T68&gt;'Costes máximos'!$D$22,'Costes máximos'!$D$22,T68)</f>
        <v>0</v>
      </c>
    </row>
    <row r="69" spans="2:49" outlineLevel="1" x14ac:dyDescent="0.3">
      <c r="B69" s="101"/>
      <c r="C69" s="102"/>
      <c r="D69" s="102"/>
      <c r="E69" s="102"/>
      <c r="F69" s="145">
        <f>IFERROR(INDEX('2. Paquetes y Tareas'!$F$16:$F$65,MATCH(AR69,'2. Paquetes y Tareas'!$E$16:$E$65,0)),0)</f>
        <v>0</v>
      </c>
      <c r="G69" s="88"/>
      <c r="H69" s="146">
        <f>IF($C$48="Investigación industrial",IFERROR(INDEX('4. Presupuesto Total '!$G$25:$G$43,MATCH(G69,'4. Presupuesto Total '!$B$25:$B$43,0)),""),IFERROR(INDEX('4. Presupuesto Total '!$H$25:$H$43,MATCH(G69,'4. Presupuesto Total '!$B$25:$B$43,0)),))</f>
        <v>0</v>
      </c>
      <c r="I69" s="67">
        <v>1</v>
      </c>
      <c r="J69" s="67"/>
      <c r="K69" s="67"/>
      <c r="L69" s="67"/>
      <c r="M69" s="67"/>
      <c r="N69" s="67"/>
      <c r="O69" s="145">
        <f t="shared" si="5"/>
        <v>0</v>
      </c>
      <c r="P69" s="70"/>
      <c r="Q69" s="70"/>
      <c r="R69" s="70"/>
      <c r="S69" s="71"/>
      <c r="T69" s="71"/>
      <c r="U69" s="147">
        <f t="shared" si="6"/>
        <v>0</v>
      </c>
      <c r="V69" s="147">
        <f t="shared" si="16"/>
        <v>0</v>
      </c>
      <c r="W69" s="147">
        <f t="shared" si="7"/>
        <v>0</v>
      </c>
      <c r="X69" s="71"/>
      <c r="Y69" s="91"/>
      <c r="Z69" s="91"/>
      <c r="AA69" s="147">
        <f t="shared" si="8"/>
        <v>0</v>
      </c>
      <c r="AB69" s="73"/>
      <c r="AC69" s="92"/>
      <c r="AD69" s="91"/>
      <c r="AE69" s="147">
        <f t="shared" si="9"/>
        <v>0</v>
      </c>
      <c r="AF69" s="73"/>
      <c r="AG69" s="92"/>
      <c r="AH69" s="91"/>
      <c r="AI69" s="147">
        <f t="shared" si="10"/>
        <v>0</v>
      </c>
      <c r="AJ69" s="147">
        <f t="shared" si="11"/>
        <v>0</v>
      </c>
      <c r="AK69" s="147">
        <f t="shared" si="12"/>
        <v>0</v>
      </c>
      <c r="AL69" s="147">
        <f t="shared" si="13"/>
        <v>0</v>
      </c>
      <c r="AM69" s="73"/>
      <c r="AN69" s="73"/>
      <c r="AO69" s="147">
        <f t="shared" si="14"/>
        <v>0</v>
      </c>
      <c r="AR69" s="94" t="str">
        <f t="shared" si="15"/>
        <v/>
      </c>
      <c r="AS69" s="72">
        <f>IF(P69&gt;'Costes máximos'!$D$22,'Costes máximos'!$D$22,P69)</f>
        <v>0</v>
      </c>
      <c r="AT69" s="72">
        <f>IF(Q69&gt;'Costes máximos'!$D$22,'Costes máximos'!$D$22,Q69)</f>
        <v>0</v>
      </c>
      <c r="AU69" s="72">
        <f>IF(R69&gt;'Costes máximos'!$D$22,'Costes máximos'!$D$22,R69)</f>
        <v>0</v>
      </c>
      <c r="AV69" s="72">
        <f>IF(S69&gt;'Costes máximos'!$D$22,'Costes máximos'!$D$22,S69)</f>
        <v>0</v>
      </c>
      <c r="AW69" s="72">
        <f>IF(T69&gt;'Costes máximos'!$D$22,'Costes máximos'!$D$22,T69)</f>
        <v>0</v>
      </c>
    </row>
    <row r="70" spans="2:49" outlineLevel="1" x14ac:dyDescent="0.3">
      <c r="B70" s="101"/>
      <c r="C70" s="102"/>
      <c r="D70" s="102"/>
      <c r="E70" s="102"/>
      <c r="F70" s="145">
        <f>IFERROR(INDEX('2. Paquetes y Tareas'!$F$16:$F$65,MATCH(AR70,'2. Paquetes y Tareas'!$E$16:$E$65,0)),0)</f>
        <v>0</v>
      </c>
      <c r="G70" s="88"/>
      <c r="H70" s="146">
        <f>IF($C$48="Investigación industrial",IFERROR(INDEX('4. Presupuesto Total '!$G$25:$G$43,MATCH(G70,'4. Presupuesto Total '!$B$25:$B$43,0)),""),IFERROR(INDEX('4. Presupuesto Total '!$H$25:$H$43,MATCH(G70,'4. Presupuesto Total '!$B$25:$B$43,0)),))</f>
        <v>0</v>
      </c>
      <c r="I70" s="67">
        <v>1</v>
      </c>
      <c r="J70" s="67"/>
      <c r="K70" s="67"/>
      <c r="L70" s="67"/>
      <c r="M70" s="67"/>
      <c r="N70" s="67"/>
      <c r="O70" s="145">
        <f t="shared" si="5"/>
        <v>0</v>
      </c>
      <c r="P70" s="70"/>
      <c r="Q70" s="70"/>
      <c r="R70" s="70"/>
      <c r="S70" s="71"/>
      <c r="T70" s="71"/>
      <c r="U70" s="147">
        <f t="shared" si="6"/>
        <v>0</v>
      </c>
      <c r="V70" s="147">
        <f t="shared" si="16"/>
        <v>0</v>
      </c>
      <c r="W70" s="147">
        <f t="shared" si="7"/>
        <v>0</v>
      </c>
      <c r="X70" s="71"/>
      <c r="Y70" s="91"/>
      <c r="Z70" s="91"/>
      <c r="AA70" s="147">
        <f t="shared" si="8"/>
        <v>0</v>
      </c>
      <c r="AB70" s="73"/>
      <c r="AC70" s="92"/>
      <c r="AD70" s="91"/>
      <c r="AE70" s="147">
        <f t="shared" si="9"/>
        <v>0</v>
      </c>
      <c r="AF70" s="73"/>
      <c r="AG70" s="92"/>
      <c r="AH70" s="91"/>
      <c r="AI70" s="147">
        <f t="shared" si="10"/>
        <v>0</v>
      </c>
      <c r="AJ70" s="147">
        <f t="shared" si="11"/>
        <v>0</v>
      </c>
      <c r="AK70" s="147">
        <f t="shared" si="12"/>
        <v>0</v>
      </c>
      <c r="AL70" s="147">
        <f t="shared" si="13"/>
        <v>0</v>
      </c>
      <c r="AM70" s="73"/>
      <c r="AN70" s="73"/>
      <c r="AO70" s="147">
        <f t="shared" si="14"/>
        <v>0</v>
      </c>
      <c r="AR70" s="94" t="str">
        <f t="shared" si="15"/>
        <v/>
      </c>
      <c r="AS70" s="72">
        <f>IF(P70&gt;'Costes máximos'!$D$22,'Costes máximos'!$D$22,P70)</f>
        <v>0</v>
      </c>
      <c r="AT70" s="72">
        <f>IF(Q70&gt;'Costes máximos'!$D$22,'Costes máximos'!$D$22,Q70)</f>
        <v>0</v>
      </c>
      <c r="AU70" s="72">
        <f>IF(R70&gt;'Costes máximos'!$D$22,'Costes máximos'!$D$22,R70)</f>
        <v>0</v>
      </c>
      <c r="AV70" s="72">
        <f>IF(S70&gt;'Costes máximos'!$D$22,'Costes máximos'!$D$22,S70)</f>
        <v>0</v>
      </c>
      <c r="AW70" s="72">
        <f>IF(T70&gt;'Costes máximos'!$D$22,'Costes máximos'!$D$22,T70)</f>
        <v>0</v>
      </c>
    </row>
    <row r="71" spans="2:49" outlineLevel="1" x14ac:dyDescent="0.3">
      <c r="B71" s="101"/>
      <c r="C71" s="102"/>
      <c r="D71" s="102"/>
      <c r="E71" s="102"/>
      <c r="F71" s="145">
        <f>IFERROR(INDEX('2. Paquetes y Tareas'!$F$16:$F$65,MATCH(AR71,'2. Paquetes y Tareas'!$E$16:$E$65,0)),0)</f>
        <v>0</v>
      </c>
      <c r="G71" s="88"/>
      <c r="H71" s="146">
        <f>IF($C$48="Investigación industrial",IFERROR(INDEX('4. Presupuesto Total '!$G$25:$G$43,MATCH(G71,'4. Presupuesto Total '!$B$25:$B$43,0)),""),IFERROR(INDEX('4. Presupuesto Total '!$H$25:$H$43,MATCH(G71,'4. Presupuesto Total '!$B$25:$B$43,0)),))</f>
        <v>0</v>
      </c>
      <c r="I71" s="67">
        <v>1</v>
      </c>
      <c r="J71" s="67"/>
      <c r="K71" s="67"/>
      <c r="L71" s="67"/>
      <c r="M71" s="67"/>
      <c r="N71" s="67"/>
      <c r="O71" s="145">
        <f t="shared" si="5"/>
        <v>0</v>
      </c>
      <c r="P71" s="70"/>
      <c r="Q71" s="70"/>
      <c r="R71" s="70"/>
      <c r="S71" s="71"/>
      <c r="T71" s="71"/>
      <c r="U71" s="147">
        <f t="shared" si="6"/>
        <v>0</v>
      </c>
      <c r="V71" s="147">
        <f t="shared" si="16"/>
        <v>0</v>
      </c>
      <c r="W71" s="147">
        <f t="shared" si="7"/>
        <v>0</v>
      </c>
      <c r="X71" s="71"/>
      <c r="Y71" s="91"/>
      <c r="Z71" s="91"/>
      <c r="AA71" s="147">
        <f t="shared" si="8"/>
        <v>0</v>
      </c>
      <c r="AB71" s="73"/>
      <c r="AC71" s="92"/>
      <c r="AD71" s="91"/>
      <c r="AE71" s="147">
        <f t="shared" si="9"/>
        <v>0</v>
      </c>
      <c r="AF71" s="73"/>
      <c r="AG71" s="92"/>
      <c r="AH71" s="91"/>
      <c r="AI71" s="147">
        <f t="shared" si="10"/>
        <v>0</v>
      </c>
      <c r="AJ71" s="147">
        <f t="shared" si="11"/>
        <v>0</v>
      </c>
      <c r="AK71" s="147">
        <f t="shared" si="12"/>
        <v>0</v>
      </c>
      <c r="AL71" s="147">
        <f t="shared" si="13"/>
        <v>0</v>
      </c>
      <c r="AM71" s="73"/>
      <c r="AN71" s="73"/>
      <c r="AO71" s="147">
        <f t="shared" si="14"/>
        <v>0</v>
      </c>
      <c r="AR71" s="94" t="str">
        <f t="shared" si="15"/>
        <v/>
      </c>
      <c r="AS71" s="72">
        <f>IF(P71&gt;'Costes máximos'!$D$22,'Costes máximos'!$D$22,P71)</f>
        <v>0</v>
      </c>
      <c r="AT71" s="72">
        <f>IF(Q71&gt;'Costes máximos'!$D$22,'Costes máximos'!$D$22,Q71)</f>
        <v>0</v>
      </c>
      <c r="AU71" s="72">
        <f>IF(R71&gt;'Costes máximos'!$D$22,'Costes máximos'!$D$22,R71)</f>
        <v>0</v>
      </c>
      <c r="AV71" s="72">
        <f>IF(S71&gt;'Costes máximos'!$D$22,'Costes máximos'!$D$22,S71)</f>
        <v>0</v>
      </c>
      <c r="AW71" s="72">
        <f>IF(T71&gt;'Costes máximos'!$D$22,'Costes máximos'!$D$22,T71)</f>
        <v>0</v>
      </c>
    </row>
    <row r="72" spans="2:49" outlineLevel="1" x14ac:dyDescent="0.3">
      <c r="B72" s="101"/>
      <c r="C72" s="102"/>
      <c r="D72" s="102"/>
      <c r="E72" s="102"/>
      <c r="F72" s="145">
        <f>IFERROR(INDEX('2. Paquetes y Tareas'!$F$16:$F$65,MATCH(AR72,'2. Paquetes y Tareas'!$E$16:$E$65,0)),0)</f>
        <v>0</v>
      </c>
      <c r="G72" s="88"/>
      <c r="H72" s="146">
        <f>IF($C$48="Investigación industrial",IFERROR(INDEX('4. Presupuesto Total '!$G$25:$G$43,MATCH(G72,'4. Presupuesto Total '!$B$25:$B$43,0)),""),IFERROR(INDEX('4. Presupuesto Total '!$H$25:$H$43,MATCH(G72,'4. Presupuesto Total '!$B$25:$B$43,0)),))</f>
        <v>0</v>
      </c>
      <c r="I72" s="67">
        <v>1</v>
      </c>
      <c r="J72" s="67"/>
      <c r="K72" s="67"/>
      <c r="L72" s="67"/>
      <c r="M72" s="67"/>
      <c r="N72" s="67"/>
      <c r="O72" s="145">
        <f t="shared" si="5"/>
        <v>0</v>
      </c>
      <c r="P72" s="70"/>
      <c r="Q72" s="70"/>
      <c r="R72" s="70"/>
      <c r="S72" s="71"/>
      <c r="T72" s="71"/>
      <c r="U72" s="147">
        <f t="shared" si="6"/>
        <v>0</v>
      </c>
      <c r="V72" s="147">
        <f t="shared" si="16"/>
        <v>0</v>
      </c>
      <c r="W72" s="147">
        <f t="shared" si="7"/>
        <v>0</v>
      </c>
      <c r="X72" s="71"/>
      <c r="Y72" s="91"/>
      <c r="Z72" s="91"/>
      <c r="AA72" s="147">
        <f t="shared" si="8"/>
        <v>0</v>
      </c>
      <c r="AB72" s="73"/>
      <c r="AC72" s="92"/>
      <c r="AD72" s="91"/>
      <c r="AE72" s="147">
        <f t="shared" si="9"/>
        <v>0</v>
      </c>
      <c r="AF72" s="73"/>
      <c r="AG72" s="92"/>
      <c r="AH72" s="91"/>
      <c r="AI72" s="147">
        <f t="shared" si="10"/>
        <v>0</v>
      </c>
      <c r="AJ72" s="147">
        <f t="shared" si="11"/>
        <v>0</v>
      </c>
      <c r="AK72" s="147">
        <f t="shared" si="12"/>
        <v>0</v>
      </c>
      <c r="AL72" s="147">
        <f t="shared" si="13"/>
        <v>0</v>
      </c>
      <c r="AM72" s="73"/>
      <c r="AN72" s="73"/>
      <c r="AO72" s="147">
        <f t="shared" si="14"/>
        <v>0</v>
      </c>
      <c r="AR72" s="94" t="str">
        <f t="shared" si="15"/>
        <v/>
      </c>
      <c r="AS72" s="72">
        <f>IF(P72&gt;'Costes máximos'!$D$22,'Costes máximos'!$D$22,P72)</f>
        <v>0</v>
      </c>
      <c r="AT72" s="72">
        <f>IF(Q72&gt;'Costes máximos'!$D$22,'Costes máximos'!$D$22,Q72)</f>
        <v>0</v>
      </c>
      <c r="AU72" s="72">
        <f>IF(R72&gt;'Costes máximos'!$D$22,'Costes máximos'!$D$22,R72)</f>
        <v>0</v>
      </c>
      <c r="AV72" s="72">
        <f>IF(S72&gt;'Costes máximos'!$D$22,'Costes máximos'!$D$22,S72)</f>
        <v>0</v>
      </c>
      <c r="AW72" s="72">
        <f>IF(T72&gt;'Costes máximos'!$D$22,'Costes máximos'!$D$22,T72)</f>
        <v>0</v>
      </c>
    </row>
    <row r="73" spans="2:49" outlineLevel="1" x14ac:dyDescent="0.3">
      <c r="B73" s="101"/>
      <c r="C73" s="102"/>
      <c r="D73" s="102"/>
      <c r="E73" s="102"/>
      <c r="F73" s="145">
        <f>IFERROR(INDEX('2. Paquetes y Tareas'!$F$16:$F$65,MATCH(AR73,'2. Paquetes y Tareas'!$E$16:$E$65,0)),0)</f>
        <v>0</v>
      </c>
      <c r="G73" s="88"/>
      <c r="H73" s="146">
        <f>IF($C$48="Investigación industrial",IFERROR(INDEX('4. Presupuesto Total '!$G$25:$G$43,MATCH(G73,'4. Presupuesto Total '!$B$25:$B$43,0)),""),IFERROR(INDEX('4. Presupuesto Total '!$H$25:$H$43,MATCH(G73,'4. Presupuesto Total '!$B$25:$B$43,0)),))</f>
        <v>0</v>
      </c>
      <c r="I73" s="67">
        <v>1</v>
      </c>
      <c r="J73" s="67"/>
      <c r="K73" s="67"/>
      <c r="L73" s="67"/>
      <c r="M73" s="67"/>
      <c r="N73" s="67"/>
      <c r="O73" s="145">
        <f t="shared" si="5"/>
        <v>0</v>
      </c>
      <c r="P73" s="70"/>
      <c r="Q73" s="70"/>
      <c r="R73" s="70"/>
      <c r="S73" s="71"/>
      <c r="T73" s="71"/>
      <c r="U73" s="147">
        <f t="shared" si="6"/>
        <v>0</v>
      </c>
      <c r="V73" s="147">
        <f t="shared" si="16"/>
        <v>0</v>
      </c>
      <c r="W73" s="147">
        <f t="shared" si="7"/>
        <v>0</v>
      </c>
      <c r="X73" s="71"/>
      <c r="Y73" s="91"/>
      <c r="Z73" s="91"/>
      <c r="AA73" s="147">
        <f t="shared" si="8"/>
        <v>0</v>
      </c>
      <c r="AB73" s="73"/>
      <c r="AC73" s="92"/>
      <c r="AD73" s="91"/>
      <c r="AE73" s="147">
        <f t="shared" si="9"/>
        <v>0</v>
      </c>
      <c r="AF73" s="73"/>
      <c r="AG73" s="92"/>
      <c r="AH73" s="91"/>
      <c r="AI73" s="147">
        <f t="shared" si="10"/>
        <v>0</v>
      </c>
      <c r="AJ73" s="147">
        <f t="shared" si="11"/>
        <v>0</v>
      </c>
      <c r="AK73" s="147">
        <f t="shared" si="12"/>
        <v>0</v>
      </c>
      <c r="AL73" s="147">
        <f t="shared" si="13"/>
        <v>0</v>
      </c>
      <c r="AM73" s="73"/>
      <c r="AN73" s="73"/>
      <c r="AO73" s="147">
        <f t="shared" si="14"/>
        <v>0</v>
      </c>
      <c r="AR73" s="94" t="str">
        <f t="shared" si="15"/>
        <v/>
      </c>
      <c r="AS73" s="72">
        <f>IF(P73&gt;'Costes máximos'!$D$22,'Costes máximos'!$D$22,P73)</f>
        <v>0</v>
      </c>
      <c r="AT73" s="72">
        <f>IF(Q73&gt;'Costes máximos'!$D$22,'Costes máximos'!$D$22,Q73)</f>
        <v>0</v>
      </c>
      <c r="AU73" s="72">
        <f>IF(R73&gt;'Costes máximos'!$D$22,'Costes máximos'!$D$22,R73)</f>
        <v>0</v>
      </c>
      <c r="AV73" s="72">
        <f>IF(S73&gt;'Costes máximos'!$D$22,'Costes máximos'!$D$22,S73)</f>
        <v>0</v>
      </c>
      <c r="AW73" s="72">
        <f>IF(T73&gt;'Costes máximos'!$D$22,'Costes máximos'!$D$22,T73)</f>
        <v>0</v>
      </c>
    </row>
    <row r="74" spans="2:49" outlineLevel="1" x14ac:dyDescent="0.3">
      <c r="B74" s="101"/>
      <c r="C74" s="102"/>
      <c r="D74" s="102"/>
      <c r="E74" s="102"/>
      <c r="F74" s="145">
        <f>IFERROR(INDEX('2. Paquetes y Tareas'!$F$16:$F$65,MATCH(AR74,'2. Paquetes y Tareas'!$E$16:$E$65,0)),0)</f>
        <v>0</v>
      </c>
      <c r="G74" s="88"/>
      <c r="H74" s="146">
        <f>IF($C$48="Investigación industrial",IFERROR(INDEX('4. Presupuesto Total '!$G$25:$G$43,MATCH(G74,'4. Presupuesto Total '!$B$25:$B$43,0)),""),IFERROR(INDEX('4. Presupuesto Total '!$H$25:$H$43,MATCH(G74,'4. Presupuesto Total '!$B$25:$B$43,0)),))</f>
        <v>0</v>
      </c>
      <c r="I74" s="67">
        <v>1</v>
      </c>
      <c r="J74" s="67"/>
      <c r="K74" s="67"/>
      <c r="L74" s="67"/>
      <c r="M74" s="67"/>
      <c r="N74" s="67"/>
      <c r="O74" s="145">
        <f t="shared" si="5"/>
        <v>0</v>
      </c>
      <c r="P74" s="70"/>
      <c r="Q74" s="70"/>
      <c r="R74" s="70"/>
      <c r="S74" s="71"/>
      <c r="T74" s="71"/>
      <c r="U74" s="147">
        <f t="shared" si="6"/>
        <v>0</v>
      </c>
      <c r="V74" s="147">
        <f t="shared" si="16"/>
        <v>0</v>
      </c>
      <c r="W74" s="147">
        <f t="shared" si="7"/>
        <v>0</v>
      </c>
      <c r="X74" s="71"/>
      <c r="Y74" s="91"/>
      <c r="Z74" s="91"/>
      <c r="AA74" s="147">
        <f t="shared" si="8"/>
        <v>0</v>
      </c>
      <c r="AB74" s="73"/>
      <c r="AC74" s="92"/>
      <c r="AD74" s="91"/>
      <c r="AE74" s="147">
        <f t="shared" si="9"/>
        <v>0</v>
      </c>
      <c r="AF74" s="73"/>
      <c r="AG74" s="92"/>
      <c r="AH74" s="91"/>
      <c r="AI74" s="147">
        <f t="shared" si="10"/>
        <v>0</v>
      </c>
      <c r="AJ74" s="147">
        <f t="shared" si="11"/>
        <v>0</v>
      </c>
      <c r="AK74" s="147">
        <f t="shared" si="12"/>
        <v>0</v>
      </c>
      <c r="AL74" s="147">
        <f t="shared" si="13"/>
        <v>0</v>
      </c>
      <c r="AM74" s="73"/>
      <c r="AN74" s="73"/>
      <c r="AO74" s="147">
        <f t="shared" si="14"/>
        <v>0</v>
      </c>
      <c r="AR74" s="94" t="str">
        <f t="shared" si="15"/>
        <v/>
      </c>
      <c r="AS74" s="72">
        <f>IF(P74&gt;'Costes máximos'!$D$22,'Costes máximos'!$D$22,P74)</f>
        <v>0</v>
      </c>
      <c r="AT74" s="72">
        <f>IF(Q74&gt;'Costes máximos'!$D$22,'Costes máximos'!$D$22,Q74)</f>
        <v>0</v>
      </c>
      <c r="AU74" s="72">
        <f>IF(R74&gt;'Costes máximos'!$D$22,'Costes máximos'!$D$22,R74)</f>
        <v>0</v>
      </c>
      <c r="AV74" s="72">
        <f>IF(S74&gt;'Costes máximos'!$D$22,'Costes máximos'!$D$22,S74)</f>
        <v>0</v>
      </c>
      <c r="AW74" s="72">
        <f>IF(T74&gt;'Costes máximos'!$D$22,'Costes máximos'!$D$22,T74)</f>
        <v>0</v>
      </c>
    </row>
    <row r="75" spans="2:49" outlineLevel="1" x14ac:dyDescent="0.3">
      <c r="B75" s="101"/>
      <c r="C75" s="102"/>
      <c r="D75" s="102"/>
      <c r="E75" s="102"/>
      <c r="F75" s="145">
        <f>IFERROR(INDEX('2. Paquetes y Tareas'!$F$16:$F$65,MATCH(AR75,'2. Paquetes y Tareas'!$E$16:$E$65,0)),0)</f>
        <v>0</v>
      </c>
      <c r="G75" s="88"/>
      <c r="H75" s="146">
        <f>IF($C$48="Investigación industrial",IFERROR(INDEX('4. Presupuesto Total '!$G$25:$G$43,MATCH(G75,'4. Presupuesto Total '!$B$25:$B$43,0)),""),IFERROR(INDEX('4. Presupuesto Total '!$H$25:$H$43,MATCH(G75,'4. Presupuesto Total '!$B$25:$B$43,0)),))</f>
        <v>0</v>
      </c>
      <c r="I75" s="67">
        <v>1</v>
      </c>
      <c r="J75" s="67"/>
      <c r="K75" s="67"/>
      <c r="L75" s="67"/>
      <c r="M75" s="67"/>
      <c r="N75" s="67"/>
      <c r="O75" s="145">
        <f t="shared" si="5"/>
        <v>0</v>
      </c>
      <c r="P75" s="70"/>
      <c r="Q75" s="70"/>
      <c r="R75" s="70"/>
      <c r="S75" s="71"/>
      <c r="T75" s="71"/>
      <c r="U75" s="147">
        <f t="shared" si="6"/>
        <v>0</v>
      </c>
      <c r="V75" s="147">
        <f t="shared" si="16"/>
        <v>0</v>
      </c>
      <c r="W75" s="147">
        <f t="shared" si="7"/>
        <v>0</v>
      </c>
      <c r="X75" s="71"/>
      <c r="Y75" s="91"/>
      <c r="Z75" s="91"/>
      <c r="AA75" s="147">
        <f t="shared" si="8"/>
        <v>0</v>
      </c>
      <c r="AB75" s="73"/>
      <c r="AC75" s="92"/>
      <c r="AD75" s="91"/>
      <c r="AE75" s="147">
        <f t="shared" si="9"/>
        <v>0</v>
      </c>
      <c r="AF75" s="73"/>
      <c r="AG75" s="92"/>
      <c r="AH75" s="91"/>
      <c r="AI75" s="147">
        <f t="shared" si="10"/>
        <v>0</v>
      </c>
      <c r="AJ75" s="147">
        <f t="shared" si="11"/>
        <v>0</v>
      </c>
      <c r="AK75" s="147">
        <f t="shared" si="12"/>
        <v>0</v>
      </c>
      <c r="AL75" s="147">
        <f t="shared" si="13"/>
        <v>0</v>
      </c>
      <c r="AM75" s="73"/>
      <c r="AN75" s="73"/>
      <c r="AO75" s="147">
        <f t="shared" si="14"/>
        <v>0</v>
      </c>
      <c r="AR75" s="94" t="str">
        <f t="shared" si="15"/>
        <v/>
      </c>
      <c r="AS75" s="72">
        <f>IF(P75&gt;'Costes máximos'!$D$22,'Costes máximos'!$D$22,P75)</f>
        <v>0</v>
      </c>
      <c r="AT75" s="72">
        <f>IF(Q75&gt;'Costes máximos'!$D$22,'Costes máximos'!$D$22,Q75)</f>
        <v>0</v>
      </c>
      <c r="AU75" s="72">
        <f>IF(R75&gt;'Costes máximos'!$D$22,'Costes máximos'!$D$22,R75)</f>
        <v>0</v>
      </c>
      <c r="AV75" s="72">
        <f>IF(S75&gt;'Costes máximos'!$D$22,'Costes máximos'!$D$22,S75)</f>
        <v>0</v>
      </c>
      <c r="AW75" s="72">
        <f>IF(T75&gt;'Costes máximos'!$D$22,'Costes máximos'!$D$22,T75)</f>
        <v>0</v>
      </c>
    </row>
    <row r="76" spans="2:49" outlineLevel="1" x14ac:dyDescent="0.3">
      <c r="B76" s="101"/>
      <c r="C76" s="102"/>
      <c r="D76" s="102"/>
      <c r="E76" s="102"/>
      <c r="F76" s="145">
        <f>IFERROR(INDEX('2. Paquetes y Tareas'!$F$16:$F$65,MATCH(AR76,'2. Paquetes y Tareas'!$E$16:$E$65,0)),0)</f>
        <v>0</v>
      </c>
      <c r="G76" s="88"/>
      <c r="H76" s="146">
        <f>IF($C$48="Investigación industrial",IFERROR(INDEX('4. Presupuesto Total '!$G$25:$G$43,MATCH(G76,'4. Presupuesto Total '!$B$25:$B$43,0)),""),IFERROR(INDEX('4. Presupuesto Total '!$H$25:$H$43,MATCH(G76,'4. Presupuesto Total '!$B$25:$B$43,0)),))</f>
        <v>0</v>
      </c>
      <c r="I76" s="67">
        <v>1</v>
      </c>
      <c r="J76" s="67"/>
      <c r="K76" s="67"/>
      <c r="L76" s="67"/>
      <c r="M76" s="67"/>
      <c r="N76" s="67"/>
      <c r="O76" s="145">
        <f t="shared" si="5"/>
        <v>0</v>
      </c>
      <c r="P76" s="70"/>
      <c r="Q76" s="70"/>
      <c r="R76" s="70"/>
      <c r="S76" s="71"/>
      <c r="T76" s="71"/>
      <c r="U76" s="147">
        <f t="shared" si="6"/>
        <v>0</v>
      </c>
      <c r="V76" s="147">
        <f t="shared" si="16"/>
        <v>0</v>
      </c>
      <c r="W76" s="147">
        <f t="shared" si="7"/>
        <v>0</v>
      </c>
      <c r="X76" s="71"/>
      <c r="Y76" s="91"/>
      <c r="Z76" s="91"/>
      <c r="AA76" s="147">
        <f t="shared" si="8"/>
        <v>0</v>
      </c>
      <c r="AB76" s="73"/>
      <c r="AC76" s="92"/>
      <c r="AD76" s="91"/>
      <c r="AE76" s="147">
        <f t="shared" si="9"/>
        <v>0</v>
      </c>
      <c r="AF76" s="73"/>
      <c r="AG76" s="92"/>
      <c r="AH76" s="91"/>
      <c r="AI76" s="147">
        <f t="shared" si="10"/>
        <v>0</v>
      </c>
      <c r="AJ76" s="147">
        <f t="shared" si="11"/>
        <v>0</v>
      </c>
      <c r="AK76" s="147">
        <f t="shared" si="12"/>
        <v>0</v>
      </c>
      <c r="AL76" s="147">
        <f t="shared" si="13"/>
        <v>0</v>
      </c>
      <c r="AM76" s="73"/>
      <c r="AN76" s="73"/>
      <c r="AO76" s="147">
        <f t="shared" si="14"/>
        <v>0</v>
      </c>
      <c r="AR76" s="94" t="str">
        <f t="shared" si="15"/>
        <v/>
      </c>
      <c r="AS76" s="72">
        <f>IF(P76&gt;'Costes máximos'!$D$22,'Costes máximos'!$D$22,P76)</f>
        <v>0</v>
      </c>
      <c r="AT76" s="72">
        <f>IF(Q76&gt;'Costes máximos'!$D$22,'Costes máximos'!$D$22,Q76)</f>
        <v>0</v>
      </c>
      <c r="AU76" s="72">
        <f>IF(R76&gt;'Costes máximos'!$D$22,'Costes máximos'!$D$22,R76)</f>
        <v>0</v>
      </c>
      <c r="AV76" s="72">
        <f>IF(S76&gt;'Costes máximos'!$D$22,'Costes máximos'!$D$22,S76)</f>
        <v>0</v>
      </c>
      <c r="AW76" s="72">
        <f>IF(T76&gt;'Costes máximos'!$D$22,'Costes máximos'!$D$22,T76)</f>
        <v>0</v>
      </c>
    </row>
    <row r="77" spans="2:49" outlineLevel="1" x14ac:dyDescent="0.3">
      <c r="B77" s="101"/>
      <c r="C77" s="102"/>
      <c r="D77" s="102"/>
      <c r="E77" s="102"/>
      <c r="F77" s="145">
        <f>IFERROR(INDEX('2. Paquetes y Tareas'!$F$16:$F$65,MATCH(AR77,'2. Paquetes y Tareas'!$E$16:$E$65,0)),0)</f>
        <v>0</v>
      </c>
      <c r="G77" s="88"/>
      <c r="H77" s="146">
        <f>IF($C$48="Investigación industrial",IFERROR(INDEX('4. Presupuesto Total '!$G$25:$G$43,MATCH(G77,'4. Presupuesto Total '!$B$25:$B$43,0)),""),IFERROR(INDEX('4. Presupuesto Total '!$H$25:$H$43,MATCH(G77,'4. Presupuesto Total '!$B$25:$B$43,0)),))</f>
        <v>0</v>
      </c>
      <c r="I77" s="67">
        <v>1</v>
      </c>
      <c r="J77" s="67"/>
      <c r="K77" s="67"/>
      <c r="L77" s="67"/>
      <c r="M77" s="67"/>
      <c r="N77" s="67"/>
      <c r="O77" s="145">
        <f t="shared" si="5"/>
        <v>0</v>
      </c>
      <c r="P77" s="70"/>
      <c r="Q77" s="70"/>
      <c r="R77" s="70"/>
      <c r="S77" s="71"/>
      <c r="T77" s="71"/>
      <c r="U77" s="147">
        <f t="shared" si="6"/>
        <v>0</v>
      </c>
      <c r="V77" s="147">
        <f t="shared" si="16"/>
        <v>0</v>
      </c>
      <c r="W77" s="147">
        <f t="shared" si="7"/>
        <v>0</v>
      </c>
      <c r="X77" s="71"/>
      <c r="Y77" s="91"/>
      <c r="Z77" s="91"/>
      <c r="AA77" s="147">
        <f t="shared" si="8"/>
        <v>0</v>
      </c>
      <c r="AB77" s="73"/>
      <c r="AC77" s="92"/>
      <c r="AD77" s="91"/>
      <c r="AE77" s="147">
        <f t="shared" si="9"/>
        <v>0</v>
      </c>
      <c r="AF77" s="73"/>
      <c r="AG77" s="92"/>
      <c r="AH77" s="91"/>
      <c r="AI77" s="147">
        <f t="shared" si="10"/>
        <v>0</v>
      </c>
      <c r="AJ77" s="147">
        <f t="shared" si="11"/>
        <v>0</v>
      </c>
      <c r="AK77" s="147">
        <f t="shared" si="12"/>
        <v>0</v>
      </c>
      <c r="AL77" s="147">
        <f t="shared" si="13"/>
        <v>0</v>
      </c>
      <c r="AM77" s="73"/>
      <c r="AN77" s="73"/>
      <c r="AO77" s="147">
        <f t="shared" si="14"/>
        <v>0</v>
      </c>
      <c r="AR77" s="94" t="str">
        <f t="shared" si="15"/>
        <v/>
      </c>
      <c r="AS77" s="72">
        <f>IF(P77&gt;'Costes máximos'!$D$22,'Costes máximos'!$D$22,P77)</f>
        <v>0</v>
      </c>
      <c r="AT77" s="72">
        <f>IF(Q77&gt;'Costes máximos'!$D$22,'Costes máximos'!$D$22,Q77)</f>
        <v>0</v>
      </c>
      <c r="AU77" s="72">
        <f>IF(R77&gt;'Costes máximos'!$D$22,'Costes máximos'!$D$22,R77)</f>
        <v>0</v>
      </c>
      <c r="AV77" s="72">
        <f>IF(S77&gt;'Costes máximos'!$D$22,'Costes máximos'!$D$22,S77)</f>
        <v>0</v>
      </c>
      <c r="AW77" s="72">
        <f>IF(T77&gt;'Costes máximos'!$D$22,'Costes máximos'!$D$22,T77)</f>
        <v>0</v>
      </c>
    </row>
    <row r="78" spans="2:49" outlineLevel="1" x14ac:dyDescent="0.3">
      <c r="B78" s="101"/>
      <c r="C78" s="102"/>
      <c r="D78" s="102"/>
      <c r="E78" s="102"/>
      <c r="F78" s="145">
        <f>IFERROR(INDEX('2. Paquetes y Tareas'!$F$16:$F$65,MATCH(AR78,'2. Paquetes y Tareas'!$E$16:$E$65,0)),0)</f>
        <v>0</v>
      </c>
      <c r="G78" s="88"/>
      <c r="H78" s="146">
        <f>IF($C$48="Investigación industrial",IFERROR(INDEX('4. Presupuesto Total '!$G$25:$G$43,MATCH(G78,'4. Presupuesto Total '!$B$25:$B$43,0)),""),IFERROR(INDEX('4. Presupuesto Total '!$H$25:$H$43,MATCH(G78,'4. Presupuesto Total '!$B$25:$B$43,0)),))</f>
        <v>0</v>
      </c>
      <c r="I78" s="67">
        <v>1</v>
      </c>
      <c r="J78" s="67"/>
      <c r="K78" s="67"/>
      <c r="L78" s="67"/>
      <c r="M78" s="67"/>
      <c r="N78" s="67"/>
      <c r="O78" s="145">
        <f t="shared" si="5"/>
        <v>0</v>
      </c>
      <c r="P78" s="70"/>
      <c r="Q78" s="70"/>
      <c r="R78" s="70"/>
      <c r="S78" s="71"/>
      <c r="T78" s="71"/>
      <c r="U78" s="147">
        <f t="shared" si="6"/>
        <v>0</v>
      </c>
      <c r="V78" s="147">
        <f t="shared" si="16"/>
        <v>0</v>
      </c>
      <c r="W78" s="147">
        <f t="shared" si="7"/>
        <v>0</v>
      </c>
      <c r="X78" s="71"/>
      <c r="Y78" s="91"/>
      <c r="Z78" s="91"/>
      <c r="AA78" s="147">
        <f t="shared" si="8"/>
        <v>0</v>
      </c>
      <c r="AB78" s="73"/>
      <c r="AC78" s="92"/>
      <c r="AD78" s="91"/>
      <c r="AE78" s="147">
        <f t="shared" si="9"/>
        <v>0</v>
      </c>
      <c r="AF78" s="73"/>
      <c r="AG78" s="92"/>
      <c r="AH78" s="91"/>
      <c r="AI78" s="147">
        <f t="shared" si="10"/>
        <v>0</v>
      </c>
      <c r="AJ78" s="147">
        <f t="shared" si="11"/>
        <v>0</v>
      </c>
      <c r="AK78" s="147">
        <f t="shared" si="12"/>
        <v>0</v>
      </c>
      <c r="AL78" s="147">
        <f t="shared" si="13"/>
        <v>0</v>
      </c>
      <c r="AM78" s="73"/>
      <c r="AN78" s="73"/>
      <c r="AO78" s="147">
        <f t="shared" si="14"/>
        <v>0</v>
      </c>
      <c r="AR78" s="94" t="str">
        <f t="shared" si="15"/>
        <v/>
      </c>
      <c r="AS78" s="72">
        <f>IF(P78&gt;'Costes máximos'!$D$22,'Costes máximos'!$D$22,P78)</f>
        <v>0</v>
      </c>
      <c r="AT78" s="72">
        <f>IF(Q78&gt;'Costes máximos'!$D$22,'Costes máximos'!$D$22,Q78)</f>
        <v>0</v>
      </c>
      <c r="AU78" s="72">
        <f>IF(R78&gt;'Costes máximos'!$D$22,'Costes máximos'!$D$22,R78)</f>
        <v>0</v>
      </c>
      <c r="AV78" s="72">
        <f>IF(S78&gt;'Costes máximos'!$D$22,'Costes máximos'!$D$22,S78)</f>
        <v>0</v>
      </c>
      <c r="AW78" s="72">
        <f>IF(T78&gt;'Costes máximos'!$D$22,'Costes máximos'!$D$22,T78)</f>
        <v>0</v>
      </c>
    </row>
    <row r="79" spans="2:49" outlineLevel="1" x14ac:dyDescent="0.3">
      <c r="B79" s="101"/>
      <c r="C79" s="102"/>
      <c r="D79" s="102"/>
      <c r="E79" s="102"/>
      <c r="F79" s="145">
        <f>IFERROR(INDEX('2. Paquetes y Tareas'!$F$16:$F$65,MATCH(AR79,'2. Paquetes y Tareas'!$E$16:$E$65,0)),0)</f>
        <v>0</v>
      </c>
      <c r="G79" s="88"/>
      <c r="H79" s="146">
        <f>IF($C$48="Investigación industrial",IFERROR(INDEX('4. Presupuesto Total '!$G$25:$G$43,MATCH(G79,'4. Presupuesto Total '!$B$25:$B$43,0)),""),IFERROR(INDEX('4. Presupuesto Total '!$H$25:$H$43,MATCH(G79,'4. Presupuesto Total '!$B$25:$B$43,0)),))</f>
        <v>0</v>
      </c>
      <c r="I79" s="67">
        <v>1</v>
      </c>
      <c r="J79" s="67"/>
      <c r="K79" s="67"/>
      <c r="L79" s="67"/>
      <c r="M79" s="67"/>
      <c r="N79" s="67"/>
      <c r="O79" s="145">
        <f t="shared" si="5"/>
        <v>0</v>
      </c>
      <c r="P79" s="70"/>
      <c r="Q79" s="70"/>
      <c r="R79" s="70"/>
      <c r="S79" s="71"/>
      <c r="T79" s="71"/>
      <c r="U79" s="147">
        <f t="shared" si="6"/>
        <v>0</v>
      </c>
      <c r="V79" s="147">
        <f t="shared" si="16"/>
        <v>0</v>
      </c>
      <c r="W79" s="147">
        <f t="shared" si="7"/>
        <v>0</v>
      </c>
      <c r="X79" s="71"/>
      <c r="Y79" s="91"/>
      <c r="Z79" s="91"/>
      <c r="AA79" s="147">
        <f t="shared" si="8"/>
        <v>0</v>
      </c>
      <c r="AB79" s="73"/>
      <c r="AC79" s="92"/>
      <c r="AD79" s="91"/>
      <c r="AE79" s="147">
        <f t="shared" si="9"/>
        <v>0</v>
      </c>
      <c r="AF79" s="73"/>
      <c r="AG79" s="92"/>
      <c r="AH79" s="91"/>
      <c r="AI79" s="147">
        <f t="shared" si="10"/>
        <v>0</v>
      </c>
      <c r="AJ79" s="147">
        <f t="shared" si="11"/>
        <v>0</v>
      </c>
      <c r="AK79" s="147">
        <f t="shared" si="12"/>
        <v>0</v>
      </c>
      <c r="AL79" s="147">
        <f t="shared" si="13"/>
        <v>0</v>
      </c>
      <c r="AM79" s="73"/>
      <c r="AN79" s="73"/>
      <c r="AO79" s="147">
        <f t="shared" si="14"/>
        <v>0</v>
      </c>
      <c r="AR79" s="94" t="str">
        <f t="shared" si="15"/>
        <v/>
      </c>
      <c r="AS79" s="72">
        <f>IF(P79&gt;'Costes máximos'!$D$22,'Costes máximos'!$D$22,P79)</f>
        <v>0</v>
      </c>
      <c r="AT79" s="72">
        <f>IF(Q79&gt;'Costes máximos'!$D$22,'Costes máximos'!$D$22,Q79)</f>
        <v>0</v>
      </c>
      <c r="AU79" s="72">
        <f>IF(R79&gt;'Costes máximos'!$D$22,'Costes máximos'!$D$22,R79)</f>
        <v>0</v>
      </c>
      <c r="AV79" s="72">
        <f>IF(S79&gt;'Costes máximos'!$D$22,'Costes máximos'!$D$22,S79)</f>
        <v>0</v>
      </c>
      <c r="AW79" s="72">
        <f>IF(T79&gt;'Costes máximos'!$D$22,'Costes máximos'!$D$22,T79)</f>
        <v>0</v>
      </c>
    </row>
    <row r="80" spans="2:49" outlineLevel="1" x14ac:dyDescent="0.3">
      <c r="B80" s="101"/>
      <c r="C80" s="102"/>
      <c r="D80" s="102"/>
      <c r="E80" s="102"/>
      <c r="F80" s="145">
        <f>IFERROR(INDEX('2. Paquetes y Tareas'!$F$16:$F$65,MATCH(AR80,'2. Paquetes y Tareas'!$E$16:$E$65,0)),0)</f>
        <v>0</v>
      </c>
      <c r="G80" s="88"/>
      <c r="H80" s="146">
        <f>IF($C$48="Investigación industrial",IFERROR(INDEX('4. Presupuesto Total '!$G$25:$G$43,MATCH(G80,'4. Presupuesto Total '!$B$25:$B$43,0)),""),IFERROR(INDEX('4. Presupuesto Total '!$H$25:$H$43,MATCH(G80,'4. Presupuesto Total '!$B$25:$B$43,0)),))</f>
        <v>0</v>
      </c>
      <c r="I80" s="67">
        <v>1</v>
      </c>
      <c r="J80" s="67"/>
      <c r="K80" s="67"/>
      <c r="L80" s="67"/>
      <c r="M80" s="67"/>
      <c r="N80" s="67"/>
      <c r="O80" s="145">
        <f t="shared" si="5"/>
        <v>0</v>
      </c>
      <c r="P80" s="70"/>
      <c r="Q80" s="70"/>
      <c r="R80" s="70"/>
      <c r="S80" s="71"/>
      <c r="T80" s="71"/>
      <c r="U80" s="147">
        <f t="shared" si="6"/>
        <v>0</v>
      </c>
      <c r="V80" s="147">
        <f t="shared" si="16"/>
        <v>0</v>
      </c>
      <c r="W80" s="147">
        <f t="shared" si="7"/>
        <v>0</v>
      </c>
      <c r="X80" s="71"/>
      <c r="Y80" s="91"/>
      <c r="Z80" s="91"/>
      <c r="AA80" s="147">
        <f t="shared" si="8"/>
        <v>0</v>
      </c>
      <c r="AB80" s="73"/>
      <c r="AC80" s="92"/>
      <c r="AD80" s="91"/>
      <c r="AE80" s="147">
        <f t="shared" si="9"/>
        <v>0</v>
      </c>
      <c r="AF80" s="73"/>
      <c r="AG80" s="92"/>
      <c r="AH80" s="91"/>
      <c r="AI80" s="147">
        <f t="shared" si="10"/>
        <v>0</v>
      </c>
      <c r="AJ80" s="147">
        <f t="shared" si="11"/>
        <v>0</v>
      </c>
      <c r="AK80" s="147">
        <f t="shared" si="12"/>
        <v>0</v>
      </c>
      <c r="AL80" s="147">
        <f t="shared" si="13"/>
        <v>0</v>
      </c>
      <c r="AM80" s="73"/>
      <c r="AN80" s="73"/>
      <c r="AO80" s="147">
        <f t="shared" si="14"/>
        <v>0</v>
      </c>
      <c r="AR80" s="94" t="str">
        <f t="shared" si="15"/>
        <v/>
      </c>
      <c r="AS80" s="72">
        <f>IF(P80&gt;'Costes máximos'!$D$22,'Costes máximos'!$D$22,P80)</f>
        <v>0</v>
      </c>
      <c r="AT80" s="72">
        <f>IF(Q80&gt;'Costes máximos'!$D$22,'Costes máximos'!$D$22,Q80)</f>
        <v>0</v>
      </c>
      <c r="AU80" s="72">
        <f>IF(R80&gt;'Costes máximos'!$D$22,'Costes máximos'!$D$22,R80)</f>
        <v>0</v>
      </c>
      <c r="AV80" s="72">
        <f>IF(S80&gt;'Costes máximos'!$D$22,'Costes máximos'!$D$22,S80)</f>
        <v>0</v>
      </c>
      <c r="AW80" s="72">
        <f>IF(T80&gt;'Costes máximos'!$D$22,'Costes máximos'!$D$22,T80)</f>
        <v>0</v>
      </c>
    </row>
    <row r="81" spans="2:49" outlineLevel="1" x14ac:dyDescent="0.3">
      <c r="B81" s="101"/>
      <c r="C81" s="102"/>
      <c r="D81" s="102"/>
      <c r="E81" s="102"/>
      <c r="F81" s="145">
        <f>IFERROR(INDEX('2. Paquetes y Tareas'!$F$16:$F$65,MATCH(AR81,'2. Paquetes y Tareas'!$E$16:$E$65,0)),0)</f>
        <v>0</v>
      </c>
      <c r="G81" s="88"/>
      <c r="H81" s="146">
        <f>IF($C$48="Investigación industrial",IFERROR(INDEX('4. Presupuesto Total '!$G$25:$G$43,MATCH(G81,'4. Presupuesto Total '!$B$25:$B$43,0)),""),IFERROR(INDEX('4. Presupuesto Total '!$H$25:$H$43,MATCH(G81,'4. Presupuesto Total '!$B$25:$B$43,0)),))</f>
        <v>0</v>
      </c>
      <c r="I81" s="67">
        <v>1</v>
      </c>
      <c r="J81" s="67"/>
      <c r="K81" s="67"/>
      <c r="L81" s="67"/>
      <c r="M81" s="67"/>
      <c r="N81" s="67"/>
      <c r="O81" s="145">
        <f t="shared" si="5"/>
        <v>0</v>
      </c>
      <c r="P81" s="70"/>
      <c r="Q81" s="70"/>
      <c r="R81" s="70"/>
      <c r="S81" s="71"/>
      <c r="T81" s="71"/>
      <c r="U81" s="147">
        <f t="shared" si="6"/>
        <v>0</v>
      </c>
      <c r="V81" s="147">
        <f t="shared" si="16"/>
        <v>0</v>
      </c>
      <c r="W81" s="147">
        <f t="shared" si="7"/>
        <v>0</v>
      </c>
      <c r="X81" s="71"/>
      <c r="Y81" s="91"/>
      <c r="Z81" s="91"/>
      <c r="AA81" s="147">
        <f t="shared" si="8"/>
        <v>0</v>
      </c>
      <c r="AB81" s="73"/>
      <c r="AC81" s="92"/>
      <c r="AD81" s="91"/>
      <c r="AE81" s="147">
        <f t="shared" si="9"/>
        <v>0</v>
      </c>
      <c r="AF81" s="73"/>
      <c r="AG81" s="92"/>
      <c r="AH81" s="91"/>
      <c r="AI81" s="147">
        <f t="shared" si="10"/>
        <v>0</v>
      </c>
      <c r="AJ81" s="147">
        <f t="shared" si="11"/>
        <v>0</v>
      </c>
      <c r="AK81" s="147">
        <f t="shared" si="12"/>
        <v>0</v>
      </c>
      <c r="AL81" s="147">
        <f t="shared" si="13"/>
        <v>0</v>
      </c>
      <c r="AM81" s="73"/>
      <c r="AN81" s="73"/>
      <c r="AO81" s="147">
        <f t="shared" si="14"/>
        <v>0</v>
      </c>
      <c r="AR81" s="94" t="str">
        <f t="shared" si="15"/>
        <v/>
      </c>
      <c r="AS81" s="72">
        <f>IF(P81&gt;'Costes máximos'!$D$22,'Costes máximos'!$D$22,P81)</f>
        <v>0</v>
      </c>
      <c r="AT81" s="72">
        <f>IF(Q81&gt;'Costes máximos'!$D$22,'Costes máximos'!$D$22,Q81)</f>
        <v>0</v>
      </c>
      <c r="AU81" s="72">
        <f>IF(R81&gt;'Costes máximos'!$D$22,'Costes máximos'!$D$22,R81)</f>
        <v>0</v>
      </c>
      <c r="AV81" s="72">
        <f>IF(S81&gt;'Costes máximos'!$D$22,'Costes máximos'!$D$22,S81)</f>
        <v>0</v>
      </c>
      <c r="AW81" s="72">
        <f>IF(T81&gt;'Costes máximos'!$D$22,'Costes máximos'!$D$22,T81)</f>
        <v>0</v>
      </c>
    </row>
    <row r="82" spans="2:49" outlineLevel="1" x14ac:dyDescent="0.3">
      <c r="B82" s="101"/>
      <c r="C82" s="102"/>
      <c r="D82" s="102"/>
      <c r="E82" s="102"/>
      <c r="F82" s="145">
        <f>IFERROR(INDEX('2. Paquetes y Tareas'!$F$16:$F$65,MATCH(AR82,'2. Paquetes y Tareas'!$E$16:$E$65,0)),0)</f>
        <v>0</v>
      </c>
      <c r="G82" s="88"/>
      <c r="H82" s="146">
        <f>IF($C$48="Investigación industrial",IFERROR(INDEX('4. Presupuesto Total '!$G$25:$G$43,MATCH(G82,'4. Presupuesto Total '!$B$25:$B$43,0)),""),IFERROR(INDEX('4. Presupuesto Total '!$H$25:$H$43,MATCH(G82,'4. Presupuesto Total '!$B$25:$B$43,0)),))</f>
        <v>0</v>
      </c>
      <c r="I82" s="67">
        <v>1</v>
      </c>
      <c r="J82" s="67"/>
      <c r="K82" s="67"/>
      <c r="L82" s="67"/>
      <c r="M82" s="67"/>
      <c r="N82" s="67"/>
      <c r="O82" s="145">
        <f t="shared" si="5"/>
        <v>0</v>
      </c>
      <c r="P82" s="70"/>
      <c r="Q82" s="70"/>
      <c r="R82" s="70"/>
      <c r="S82" s="71"/>
      <c r="T82" s="71"/>
      <c r="U82" s="147">
        <f t="shared" si="6"/>
        <v>0</v>
      </c>
      <c r="V82" s="147">
        <f t="shared" si="16"/>
        <v>0</v>
      </c>
      <c r="W82" s="147">
        <f t="shared" si="7"/>
        <v>0</v>
      </c>
      <c r="X82" s="71"/>
      <c r="Y82" s="91"/>
      <c r="Z82" s="91"/>
      <c r="AA82" s="147">
        <f t="shared" si="8"/>
        <v>0</v>
      </c>
      <c r="AB82" s="73"/>
      <c r="AC82" s="92"/>
      <c r="AD82" s="91"/>
      <c r="AE82" s="147">
        <f t="shared" si="9"/>
        <v>0</v>
      </c>
      <c r="AF82" s="73"/>
      <c r="AG82" s="92"/>
      <c r="AH82" s="91"/>
      <c r="AI82" s="147">
        <f t="shared" si="10"/>
        <v>0</v>
      </c>
      <c r="AJ82" s="147">
        <f t="shared" si="11"/>
        <v>0</v>
      </c>
      <c r="AK82" s="147">
        <f t="shared" si="12"/>
        <v>0</v>
      </c>
      <c r="AL82" s="147">
        <f t="shared" si="13"/>
        <v>0</v>
      </c>
      <c r="AM82" s="73"/>
      <c r="AN82" s="73"/>
      <c r="AO82" s="147">
        <f t="shared" si="14"/>
        <v>0</v>
      </c>
      <c r="AR82" s="94" t="str">
        <f t="shared" si="15"/>
        <v/>
      </c>
      <c r="AS82" s="72">
        <f>IF(P82&gt;'Costes máximos'!$D$22,'Costes máximos'!$D$22,P82)</f>
        <v>0</v>
      </c>
      <c r="AT82" s="72">
        <f>IF(Q82&gt;'Costes máximos'!$D$22,'Costes máximos'!$D$22,Q82)</f>
        <v>0</v>
      </c>
      <c r="AU82" s="72">
        <f>IF(R82&gt;'Costes máximos'!$D$22,'Costes máximos'!$D$22,R82)</f>
        <v>0</v>
      </c>
      <c r="AV82" s="72">
        <f>IF(S82&gt;'Costes máximos'!$D$22,'Costes máximos'!$D$22,S82)</f>
        <v>0</v>
      </c>
      <c r="AW82" s="72">
        <f>IF(T82&gt;'Costes máximos'!$D$22,'Costes máximos'!$D$22,T82)</f>
        <v>0</v>
      </c>
    </row>
    <row r="83" spans="2:49" outlineLevel="1" x14ac:dyDescent="0.3">
      <c r="B83" s="101"/>
      <c r="C83" s="102"/>
      <c r="D83" s="102"/>
      <c r="E83" s="102"/>
      <c r="F83" s="145">
        <f>IFERROR(INDEX('2. Paquetes y Tareas'!$F$16:$F$65,MATCH(AR83,'2. Paquetes y Tareas'!$E$16:$E$65,0)),0)</f>
        <v>0</v>
      </c>
      <c r="G83" s="88"/>
      <c r="H83" s="146">
        <f>IF($C$48="Investigación industrial",IFERROR(INDEX('4. Presupuesto Total '!$G$25:$G$43,MATCH(G83,'4. Presupuesto Total '!$B$25:$B$43,0)),""),IFERROR(INDEX('4. Presupuesto Total '!$H$25:$H$43,MATCH(G83,'4. Presupuesto Total '!$B$25:$B$43,0)),))</f>
        <v>0</v>
      </c>
      <c r="I83" s="67">
        <v>1</v>
      </c>
      <c r="J83" s="67"/>
      <c r="K83" s="67"/>
      <c r="L83" s="67"/>
      <c r="M83" s="67"/>
      <c r="N83" s="67"/>
      <c r="O83" s="145">
        <f t="shared" si="5"/>
        <v>0</v>
      </c>
      <c r="P83" s="70"/>
      <c r="Q83" s="70"/>
      <c r="R83" s="70"/>
      <c r="S83" s="71"/>
      <c r="T83" s="71"/>
      <c r="U83" s="147">
        <f t="shared" si="6"/>
        <v>0</v>
      </c>
      <c r="V83" s="147">
        <f t="shared" si="16"/>
        <v>0</v>
      </c>
      <c r="W83" s="147">
        <f t="shared" si="7"/>
        <v>0</v>
      </c>
      <c r="X83" s="71"/>
      <c r="Y83" s="91"/>
      <c r="Z83" s="91"/>
      <c r="AA83" s="147">
        <f t="shared" si="8"/>
        <v>0</v>
      </c>
      <c r="AB83" s="73"/>
      <c r="AC83" s="92"/>
      <c r="AD83" s="91"/>
      <c r="AE83" s="147">
        <f t="shared" si="9"/>
        <v>0</v>
      </c>
      <c r="AF83" s="73"/>
      <c r="AG83" s="92"/>
      <c r="AH83" s="91"/>
      <c r="AI83" s="147">
        <f t="shared" si="10"/>
        <v>0</v>
      </c>
      <c r="AJ83" s="147">
        <f t="shared" si="11"/>
        <v>0</v>
      </c>
      <c r="AK83" s="147">
        <f t="shared" si="12"/>
        <v>0</v>
      </c>
      <c r="AL83" s="147">
        <f t="shared" si="13"/>
        <v>0</v>
      </c>
      <c r="AM83" s="73"/>
      <c r="AN83" s="73"/>
      <c r="AO83" s="147">
        <f t="shared" si="14"/>
        <v>0</v>
      </c>
      <c r="AR83" s="94" t="str">
        <f t="shared" si="15"/>
        <v/>
      </c>
      <c r="AS83" s="72">
        <f>IF(P83&gt;'Costes máximos'!$D$22,'Costes máximos'!$D$22,P83)</f>
        <v>0</v>
      </c>
      <c r="AT83" s="72">
        <f>IF(Q83&gt;'Costes máximos'!$D$22,'Costes máximos'!$D$22,Q83)</f>
        <v>0</v>
      </c>
      <c r="AU83" s="72">
        <f>IF(R83&gt;'Costes máximos'!$D$22,'Costes máximos'!$D$22,R83)</f>
        <v>0</v>
      </c>
      <c r="AV83" s="72">
        <f>IF(S83&gt;'Costes máximos'!$D$22,'Costes máximos'!$D$22,S83)</f>
        <v>0</v>
      </c>
      <c r="AW83" s="72">
        <f>IF(T83&gt;'Costes máximos'!$D$22,'Costes máximos'!$D$22,T83)</f>
        <v>0</v>
      </c>
    </row>
    <row r="84" spans="2:49" outlineLevel="1" x14ac:dyDescent="0.3">
      <c r="B84" s="101"/>
      <c r="C84" s="102"/>
      <c r="D84" s="102"/>
      <c r="E84" s="102"/>
      <c r="F84" s="145">
        <f>IFERROR(INDEX('2. Paquetes y Tareas'!$F$16:$F$65,MATCH(AR84,'2. Paquetes y Tareas'!$E$16:$E$65,0)),0)</f>
        <v>0</v>
      </c>
      <c r="G84" s="88"/>
      <c r="H84" s="146">
        <f>IF($C$48="Investigación industrial",IFERROR(INDEX('4. Presupuesto Total '!$G$25:$G$43,MATCH(G84,'4. Presupuesto Total '!$B$25:$B$43,0)),""),IFERROR(INDEX('4. Presupuesto Total '!$H$25:$H$43,MATCH(G84,'4. Presupuesto Total '!$B$25:$B$43,0)),))</f>
        <v>0</v>
      </c>
      <c r="I84" s="67">
        <v>1</v>
      </c>
      <c r="J84" s="67"/>
      <c r="K84" s="67"/>
      <c r="L84" s="67"/>
      <c r="M84" s="67"/>
      <c r="N84" s="67"/>
      <c r="O84" s="145">
        <f t="shared" si="5"/>
        <v>0</v>
      </c>
      <c r="P84" s="70"/>
      <c r="Q84" s="70"/>
      <c r="R84" s="70"/>
      <c r="S84" s="71"/>
      <c r="T84" s="71"/>
      <c r="U84" s="147">
        <f t="shared" si="6"/>
        <v>0</v>
      </c>
      <c r="V84" s="147">
        <f t="shared" si="16"/>
        <v>0</v>
      </c>
      <c r="W84" s="147">
        <f t="shared" si="7"/>
        <v>0</v>
      </c>
      <c r="X84" s="71"/>
      <c r="Y84" s="91"/>
      <c r="Z84" s="91"/>
      <c r="AA84" s="147">
        <f t="shared" si="8"/>
        <v>0</v>
      </c>
      <c r="AB84" s="73"/>
      <c r="AC84" s="92"/>
      <c r="AD84" s="91"/>
      <c r="AE84" s="147">
        <f t="shared" si="9"/>
        <v>0</v>
      </c>
      <c r="AF84" s="73"/>
      <c r="AG84" s="92"/>
      <c r="AH84" s="91"/>
      <c r="AI84" s="147">
        <f t="shared" si="10"/>
        <v>0</v>
      </c>
      <c r="AJ84" s="147">
        <f t="shared" si="11"/>
        <v>0</v>
      </c>
      <c r="AK84" s="147">
        <f t="shared" si="12"/>
        <v>0</v>
      </c>
      <c r="AL84" s="147">
        <f t="shared" si="13"/>
        <v>0</v>
      </c>
      <c r="AM84" s="73"/>
      <c r="AN84" s="73"/>
      <c r="AO84" s="147">
        <f t="shared" si="14"/>
        <v>0</v>
      </c>
      <c r="AR84" s="94" t="str">
        <f t="shared" si="15"/>
        <v/>
      </c>
      <c r="AS84" s="72">
        <f>IF(P84&gt;'Costes máximos'!$D$22,'Costes máximos'!$D$22,P84)</f>
        <v>0</v>
      </c>
      <c r="AT84" s="72">
        <f>IF(Q84&gt;'Costes máximos'!$D$22,'Costes máximos'!$D$22,Q84)</f>
        <v>0</v>
      </c>
      <c r="AU84" s="72">
        <f>IF(R84&gt;'Costes máximos'!$D$22,'Costes máximos'!$D$22,R84)</f>
        <v>0</v>
      </c>
      <c r="AV84" s="72">
        <f>IF(S84&gt;'Costes máximos'!$D$22,'Costes máximos'!$D$22,S84)</f>
        <v>0</v>
      </c>
      <c r="AW84" s="72">
        <f>IF(T84&gt;'Costes máximos'!$D$22,'Costes máximos'!$D$22,T84)</f>
        <v>0</v>
      </c>
    </row>
    <row r="85" spans="2:49" outlineLevel="1" x14ac:dyDescent="0.3">
      <c r="B85" s="101"/>
      <c r="C85" s="102"/>
      <c r="D85" s="102"/>
      <c r="E85" s="102"/>
      <c r="F85" s="145">
        <f>IFERROR(INDEX('2. Paquetes y Tareas'!$F$16:$F$65,MATCH(AR85,'2. Paquetes y Tareas'!$E$16:$E$65,0)),0)</f>
        <v>0</v>
      </c>
      <c r="G85" s="88"/>
      <c r="H85" s="146">
        <f>IF($C$48="Investigación industrial",IFERROR(INDEX('4. Presupuesto Total '!$G$25:$G$43,MATCH(G85,'4. Presupuesto Total '!$B$25:$B$43,0)),""),IFERROR(INDEX('4. Presupuesto Total '!$H$25:$H$43,MATCH(G85,'4. Presupuesto Total '!$B$25:$B$43,0)),))</f>
        <v>0</v>
      </c>
      <c r="I85" s="67">
        <v>1</v>
      </c>
      <c r="J85" s="67"/>
      <c r="K85" s="67"/>
      <c r="L85" s="67"/>
      <c r="M85" s="67"/>
      <c r="N85" s="67"/>
      <c r="O85" s="145">
        <f t="shared" si="5"/>
        <v>0</v>
      </c>
      <c r="P85" s="70"/>
      <c r="Q85" s="70"/>
      <c r="R85" s="70"/>
      <c r="S85" s="71"/>
      <c r="T85" s="71"/>
      <c r="U85" s="147">
        <f t="shared" si="6"/>
        <v>0</v>
      </c>
      <c r="V85" s="147">
        <f t="shared" si="16"/>
        <v>0</v>
      </c>
      <c r="W85" s="147">
        <f t="shared" si="7"/>
        <v>0</v>
      </c>
      <c r="X85" s="71"/>
      <c r="Y85" s="91"/>
      <c r="Z85" s="91"/>
      <c r="AA85" s="147">
        <f t="shared" si="8"/>
        <v>0</v>
      </c>
      <c r="AB85" s="73"/>
      <c r="AC85" s="92"/>
      <c r="AD85" s="91"/>
      <c r="AE85" s="147">
        <f t="shared" si="9"/>
        <v>0</v>
      </c>
      <c r="AF85" s="73"/>
      <c r="AG85" s="92"/>
      <c r="AH85" s="91"/>
      <c r="AI85" s="147">
        <f t="shared" si="10"/>
        <v>0</v>
      </c>
      <c r="AJ85" s="147">
        <f t="shared" si="11"/>
        <v>0</v>
      </c>
      <c r="AK85" s="147">
        <f t="shared" si="12"/>
        <v>0</v>
      </c>
      <c r="AL85" s="147">
        <f t="shared" si="13"/>
        <v>0</v>
      </c>
      <c r="AM85" s="73"/>
      <c r="AN85" s="73"/>
      <c r="AO85" s="147">
        <f t="shared" si="14"/>
        <v>0</v>
      </c>
      <c r="AR85" s="94" t="str">
        <f t="shared" si="15"/>
        <v/>
      </c>
      <c r="AS85" s="72">
        <f>IF(P85&gt;'Costes máximos'!$D$22,'Costes máximos'!$D$22,P85)</f>
        <v>0</v>
      </c>
      <c r="AT85" s="72">
        <f>IF(Q85&gt;'Costes máximos'!$D$22,'Costes máximos'!$D$22,Q85)</f>
        <v>0</v>
      </c>
      <c r="AU85" s="72">
        <f>IF(R85&gt;'Costes máximos'!$D$22,'Costes máximos'!$D$22,R85)</f>
        <v>0</v>
      </c>
      <c r="AV85" s="72">
        <f>IF(S85&gt;'Costes máximos'!$D$22,'Costes máximos'!$D$22,S85)</f>
        <v>0</v>
      </c>
      <c r="AW85" s="72">
        <f>IF(T85&gt;'Costes máximos'!$D$22,'Costes máximos'!$D$22,T85)</f>
        <v>0</v>
      </c>
    </row>
    <row r="86" spans="2:49" outlineLevel="1" x14ac:dyDescent="0.3">
      <c r="B86" s="101"/>
      <c r="C86" s="102"/>
      <c r="D86" s="102"/>
      <c r="E86" s="102"/>
      <c r="F86" s="145">
        <f>IFERROR(INDEX('2. Paquetes y Tareas'!$F$16:$F$65,MATCH(AR86,'2. Paquetes y Tareas'!$E$16:$E$65,0)),0)</f>
        <v>0</v>
      </c>
      <c r="G86" s="88"/>
      <c r="H86" s="146">
        <f>IF($C$48="Investigación industrial",IFERROR(INDEX('4. Presupuesto Total '!$G$25:$G$43,MATCH(G86,'4. Presupuesto Total '!$B$25:$B$43,0)),""),IFERROR(INDEX('4. Presupuesto Total '!$H$25:$H$43,MATCH(G86,'4. Presupuesto Total '!$B$25:$B$43,0)),))</f>
        <v>0</v>
      </c>
      <c r="I86" s="67">
        <v>1</v>
      </c>
      <c r="J86" s="67"/>
      <c r="K86" s="67"/>
      <c r="L86" s="67"/>
      <c r="M86" s="67"/>
      <c r="N86" s="67"/>
      <c r="O86" s="145">
        <f t="shared" si="5"/>
        <v>0</v>
      </c>
      <c r="P86" s="70"/>
      <c r="Q86" s="70"/>
      <c r="R86" s="70"/>
      <c r="S86" s="71"/>
      <c r="T86" s="71"/>
      <c r="U86" s="147">
        <f t="shared" si="6"/>
        <v>0</v>
      </c>
      <c r="V86" s="147">
        <f t="shared" si="16"/>
        <v>0</v>
      </c>
      <c r="W86" s="147">
        <f t="shared" si="7"/>
        <v>0</v>
      </c>
      <c r="X86" s="71"/>
      <c r="Y86" s="91"/>
      <c r="Z86" s="91"/>
      <c r="AA86" s="147">
        <f t="shared" si="8"/>
        <v>0</v>
      </c>
      <c r="AB86" s="73"/>
      <c r="AC86" s="92"/>
      <c r="AD86" s="91"/>
      <c r="AE86" s="147">
        <f t="shared" si="9"/>
        <v>0</v>
      </c>
      <c r="AF86" s="73"/>
      <c r="AG86" s="92"/>
      <c r="AH86" s="91"/>
      <c r="AI86" s="147">
        <f t="shared" si="10"/>
        <v>0</v>
      </c>
      <c r="AJ86" s="147">
        <f t="shared" si="11"/>
        <v>0</v>
      </c>
      <c r="AK86" s="147">
        <f t="shared" si="12"/>
        <v>0</v>
      </c>
      <c r="AL86" s="147">
        <f t="shared" si="13"/>
        <v>0</v>
      </c>
      <c r="AM86" s="73"/>
      <c r="AN86" s="73"/>
      <c r="AO86" s="147">
        <f t="shared" si="14"/>
        <v>0</v>
      </c>
      <c r="AR86" s="94" t="str">
        <f t="shared" si="15"/>
        <v/>
      </c>
      <c r="AS86" s="72">
        <f>IF(P86&gt;'Costes máximos'!$D$22,'Costes máximos'!$D$22,P86)</f>
        <v>0</v>
      </c>
      <c r="AT86" s="72">
        <f>IF(Q86&gt;'Costes máximos'!$D$22,'Costes máximos'!$D$22,Q86)</f>
        <v>0</v>
      </c>
      <c r="AU86" s="72">
        <f>IF(R86&gt;'Costes máximos'!$D$22,'Costes máximos'!$D$22,R86)</f>
        <v>0</v>
      </c>
      <c r="AV86" s="72">
        <f>IF(S86&gt;'Costes máximos'!$D$22,'Costes máximos'!$D$22,S86)</f>
        <v>0</v>
      </c>
      <c r="AW86" s="72">
        <f>IF(T86&gt;'Costes máximos'!$D$22,'Costes máximos'!$D$22,T86)</f>
        <v>0</v>
      </c>
    </row>
    <row r="87" spans="2:49" outlineLevel="1" x14ac:dyDescent="0.3">
      <c r="B87" s="101"/>
      <c r="C87" s="102"/>
      <c r="D87" s="102"/>
      <c r="E87" s="102"/>
      <c r="F87" s="145">
        <f>IFERROR(INDEX('2. Paquetes y Tareas'!$F$16:$F$65,MATCH(AR87,'2. Paquetes y Tareas'!$E$16:$E$65,0)),0)</f>
        <v>0</v>
      </c>
      <c r="G87" s="88"/>
      <c r="H87" s="146">
        <f>IF($C$48="Investigación industrial",IFERROR(INDEX('4. Presupuesto Total '!$G$25:$G$43,MATCH(G87,'4. Presupuesto Total '!$B$25:$B$43,0)),""),IFERROR(INDEX('4. Presupuesto Total '!$H$25:$H$43,MATCH(G87,'4. Presupuesto Total '!$B$25:$B$43,0)),))</f>
        <v>0</v>
      </c>
      <c r="I87" s="67">
        <v>1</v>
      </c>
      <c r="J87" s="67"/>
      <c r="K87" s="67"/>
      <c r="L87" s="67"/>
      <c r="M87" s="67"/>
      <c r="N87" s="67"/>
      <c r="O87" s="145">
        <f t="shared" si="5"/>
        <v>0</v>
      </c>
      <c r="P87" s="70"/>
      <c r="Q87" s="70"/>
      <c r="R87" s="70"/>
      <c r="S87" s="71"/>
      <c r="T87" s="71"/>
      <c r="U87" s="147">
        <f t="shared" si="6"/>
        <v>0</v>
      </c>
      <c r="V87" s="147">
        <f t="shared" si="16"/>
        <v>0</v>
      </c>
      <c r="W87" s="147">
        <f t="shared" si="7"/>
        <v>0</v>
      </c>
      <c r="X87" s="71"/>
      <c r="Y87" s="91"/>
      <c r="Z87" s="91"/>
      <c r="AA87" s="147">
        <f t="shared" si="8"/>
        <v>0</v>
      </c>
      <c r="AB87" s="73"/>
      <c r="AC87" s="92"/>
      <c r="AD87" s="91"/>
      <c r="AE87" s="147">
        <f t="shared" si="9"/>
        <v>0</v>
      </c>
      <c r="AF87" s="73"/>
      <c r="AG87" s="92"/>
      <c r="AH87" s="91"/>
      <c r="AI87" s="147">
        <f t="shared" si="10"/>
        <v>0</v>
      </c>
      <c r="AJ87" s="147">
        <f t="shared" si="11"/>
        <v>0</v>
      </c>
      <c r="AK87" s="147">
        <f t="shared" si="12"/>
        <v>0</v>
      </c>
      <c r="AL87" s="147">
        <f t="shared" si="13"/>
        <v>0</v>
      </c>
      <c r="AM87" s="73"/>
      <c r="AN87" s="73"/>
      <c r="AO87" s="147">
        <f t="shared" si="14"/>
        <v>0</v>
      </c>
      <c r="AR87" s="94" t="str">
        <f t="shared" si="15"/>
        <v/>
      </c>
      <c r="AS87" s="72">
        <f>IF(P87&gt;'Costes máximos'!$D$22,'Costes máximos'!$D$22,P87)</f>
        <v>0</v>
      </c>
      <c r="AT87" s="72">
        <f>IF(Q87&gt;'Costes máximos'!$D$22,'Costes máximos'!$D$22,Q87)</f>
        <v>0</v>
      </c>
      <c r="AU87" s="72">
        <f>IF(R87&gt;'Costes máximos'!$D$22,'Costes máximos'!$D$22,R87)</f>
        <v>0</v>
      </c>
      <c r="AV87" s="72">
        <f>IF(S87&gt;'Costes máximos'!$D$22,'Costes máximos'!$D$22,S87)</f>
        <v>0</v>
      </c>
      <c r="AW87" s="72">
        <f>IF(T87&gt;'Costes máximos'!$D$22,'Costes máximos'!$D$22,T87)</f>
        <v>0</v>
      </c>
    </row>
    <row r="88" spans="2:49" outlineLevel="1" x14ac:dyDescent="0.3">
      <c r="B88" s="101"/>
      <c r="C88" s="102"/>
      <c r="D88" s="102"/>
      <c r="E88" s="102"/>
      <c r="F88" s="145">
        <f>IFERROR(INDEX('2. Paquetes y Tareas'!$F$16:$F$65,MATCH(AR88,'2. Paquetes y Tareas'!$E$16:$E$65,0)),0)</f>
        <v>0</v>
      </c>
      <c r="G88" s="88"/>
      <c r="H88" s="146">
        <f>IF($C$48="Investigación industrial",IFERROR(INDEX('4. Presupuesto Total '!$G$25:$G$43,MATCH(G88,'4. Presupuesto Total '!$B$25:$B$43,0)),""),IFERROR(INDEX('4. Presupuesto Total '!$H$25:$H$43,MATCH(G88,'4. Presupuesto Total '!$B$25:$B$43,0)),))</f>
        <v>0</v>
      </c>
      <c r="I88" s="67">
        <v>1</v>
      </c>
      <c r="J88" s="67"/>
      <c r="K88" s="67"/>
      <c r="L88" s="67"/>
      <c r="M88" s="67"/>
      <c r="N88" s="67"/>
      <c r="O88" s="145">
        <f t="shared" si="5"/>
        <v>0</v>
      </c>
      <c r="P88" s="70"/>
      <c r="Q88" s="70"/>
      <c r="R88" s="70"/>
      <c r="S88" s="71"/>
      <c r="T88" s="71"/>
      <c r="U88" s="147">
        <f t="shared" si="6"/>
        <v>0</v>
      </c>
      <c r="V88" s="147">
        <f t="shared" si="16"/>
        <v>0</v>
      </c>
      <c r="W88" s="147">
        <f t="shared" si="7"/>
        <v>0</v>
      </c>
      <c r="X88" s="71"/>
      <c r="Y88" s="91"/>
      <c r="Z88" s="91"/>
      <c r="AA88" s="147">
        <f t="shared" si="8"/>
        <v>0</v>
      </c>
      <c r="AB88" s="73"/>
      <c r="AC88" s="92"/>
      <c r="AD88" s="91"/>
      <c r="AE88" s="147">
        <f t="shared" si="9"/>
        <v>0</v>
      </c>
      <c r="AF88" s="73"/>
      <c r="AG88" s="92"/>
      <c r="AH88" s="91"/>
      <c r="AI88" s="147">
        <f t="shared" si="10"/>
        <v>0</v>
      </c>
      <c r="AJ88" s="147">
        <f t="shared" si="11"/>
        <v>0</v>
      </c>
      <c r="AK88" s="147">
        <f t="shared" si="12"/>
        <v>0</v>
      </c>
      <c r="AL88" s="147">
        <f t="shared" si="13"/>
        <v>0</v>
      </c>
      <c r="AM88" s="73"/>
      <c r="AN88" s="73"/>
      <c r="AO88" s="147">
        <f t="shared" si="14"/>
        <v>0</v>
      </c>
      <c r="AR88" s="94" t="str">
        <f t="shared" si="15"/>
        <v/>
      </c>
      <c r="AS88" s="72">
        <f>IF(P88&gt;'Costes máximos'!$D$22,'Costes máximos'!$D$22,P88)</f>
        <v>0</v>
      </c>
      <c r="AT88" s="72">
        <f>IF(Q88&gt;'Costes máximos'!$D$22,'Costes máximos'!$D$22,Q88)</f>
        <v>0</v>
      </c>
      <c r="AU88" s="72">
        <f>IF(R88&gt;'Costes máximos'!$D$22,'Costes máximos'!$D$22,R88)</f>
        <v>0</v>
      </c>
      <c r="AV88" s="72">
        <f>IF(S88&gt;'Costes máximos'!$D$22,'Costes máximos'!$D$22,S88)</f>
        <v>0</v>
      </c>
      <c r="AW88" s="72">
        <f>IF(T88&gt;'Costes máximos'!$D$22,'Costes máximos'!$D$22,T88)</f>
        <v>0</v>
      </c>
    </row>
    <row r="89" spans="2:49" outlineLevel="1" x14ac:dyDescent="0.3">
      <c r="B89" s="101"/>
      <c r="C89" s="102"/>
      <c r="D89" s="102"/>
      <c r="E89" s="102"/>
      <c r="F89" s="145">
        <f>IFERROR(INDEX('2. Paquetes y Tareas'!$F$16:$F$65,MATCH(AR89,'2. Paquetes y Tareas'!$E$16:$E$65,0)),0)</f>
        <v>0</v>
      </c>
      <c r="G89" s="88"/>
      <c r="H89" s="146">
        <f>IF($C$48="Investigación industrial",IFERROR(INDEX('4. Presupuesto Total '!$G$25:$G$43,MATCH(G89,'4. Presupuesto Total '!$B$25:$B$43,0)),""),IFERROR(INDEX('4. Presupuesto Total '!$H$25:$H$43,MATCH(G89,'4. Presupuesto Total '!$B$25:$B$43,0)),))</f>
        <v>0</v>
      </c>
      <c r="I89" s="67">
        <v>1</v>
      </c>
      <c r="J89" s="67"/>
      <c r="K89" s="67"/>
      <c r="L89" s="67"/>
      <c r="M89" s="67"/>
      <c r="N89" s="67"/>
      <c r="O89" s="145">
        <f t="shared" si="5"/>
        <v>0</v>
      </c>
      <c r="P89" s="70"/>
      <c r="Q89" s="70"/>
      <c r="R89" s="70"/>
      <c r="S89" s="71"/>
      <c r="T89" s="71"/>
      <c r="U89" s="147">
        <f t="shared" si="6"/>
        <v>0</v>
      </c>
      <c r="V89" s="147">
        <f t="shared" si="16"/>
        <v>0</v>
      </c>
      <c r="W89" s="147">
        <f t="shared" si="7"/>
        <v>0</v>
      </c>
      <c r="X89" s="71"/>
      <c r="Y89" s="91"/>
      <c r="Z89" s="91"/>
      <c r="AA89" s="147">
        <f t="shared" si="8"/>
        <v>0</v>
      </c>
      <c r="AB89" s="73"/>
      <c r="AC89" s="92"/>
      <c r="AD89" s="91"/>
      <c r="AE89" s="147">
        <f t="shared" si="9"/>
        <v>0</v>
      </c>
      <c r="AF89" s="73"/>
      <c r="AG89" s="92"/>
      <c r="AH89" s="91"/>
      <c r="AI89" s="147">
        <f t="shared" si="10"/>
        <v>0</v>
      </c>
      <c r="AJ89" s="147">
        <f t="shared" si="11"/>
        <v>0</v>
      </c>
      <c r="AK89" s="147">
        <f t="shared" si="12"/>
        <v>0</v>
      </c>
      <c r="AL89" s="147">
        <f t="shared" si="13"/>
        <v>0</v>
      </c>
      <c r="AM89" s="73"/>
      <c r="AN89" s="73"/>
      <c r="AO89" s="147">
        <f t="shared" si="14"/>
        <v>0</v>
      </c>
      <c r="AR89" s="94" t="str">
        <f t="shared" si="15"/>
        <v/>
      </c>
      <c r="AS89" s="72">
        <f>IF(P89&gt;'Costes máximos'!$D$22,'Costes máximos'!$D$22,P89)</f>
        <v>0</v>
      </c>
      <c r="AT89" s="72">
        <f>IF(Q89&gt;'Costes máximos'!$D$22,'Costes máximos'!$D$22,Q89)</f>
        <v>0</v>
      </c>
      <c r="AU89" s="72">
        <f>IF(R89&gt;'Costes máximos'!$D$22,'Costes máximos'!$D$22,R89)</f>
        <v>0</v>
      </c>
      <c r="AV89" s="72">
        <f>IF(S89&gt;'Costes máximos'!$D$22,'Costes máximos'!$D$22,S89)</f>
        <v>0</v>
      </c>
      <c r="AW89" s="72">
        <f>IF(T89&gt;'Costes máximos'!$D$22,'Costes máximos'!$D$22,T89)</f>
        <v>0</v>
      </c>
    </row>
    <row r="90" spans="2:49" outlineLevel="1" x14ac:dyDescent="0.3">
      <c r="B90" s="101"/>
      <c r="C90" s="102"/>
      <c r="D90" s="102"/>
      <c r="E90" s="102"/>
      <c r="F90" s="145">
        <f>IFERROR(INDEX('2. Paquetes y Tareas'!$F$16:$F$65,MATCH(AR90,'2. Paquetes y Tareas'!$E$16:$E$65,0)),0)</f>
        <v>0</v>
      </c>
      <c r="G90" s="88"/>
      <c r="H90" s="146">
        <f>IF($C$48="Investigación industrial",IFERROR(INDEX('4. Presupuesto Total '!$G$25:$G$43,MATCH(G90,'4. Presupuesto Total '!$B$25:$B$43,0)),""),IFERROR(INDEX('4. Presupuesto Total '!$H$25:$H$43,MATCH(G90,'4. Presupuesto Total '!$B$25:$B$43,0)),))</f>
        <v>0</v>
      </c>
      <c r="I90" s="67">
        <v>1</v>
      </c>
      <c r="J90" s="67"/>
      <c r="K90" s="67"/>
      <c r="L90" s="67"/>
      <c r="M90" s="67"/>
      <c r="N90" s="67"/>
      <c r="O90" s="145">
        <f t="shared" si="5"/>
        <v>0</v>
      </c>
      <c r="P90" s="70"/>
      <c r="Q90" s="70"/>
      <c r="R90" s="70"/>
      <c r="S90" s="71"/>
      <c r="T90" s="71"/>
      <c r="U90" s="147">
        <f t="shared" si="6"/>
        <v>0</v>
      </c>
      <c r="V90" s="147">
        <f t="shared" si="16"/>
        <v>0</v>
      </c>
      <c r="W90" s="147">
        <f t="shared" si="7"/>
        <v>0</v>
      </c>
      <c r="X90" s="71"/>
      <c r="Y90" s="91"/>
      <c r="Z90" s="91"/>
      <c r="AA90" s="147">
        <f t="shared" si="8"/>
        <v>0</v>
      </c>
      <c r="AB90" s="73"/>
      <c r="AC90" s="92"/>
      <c r="AD90" s="91"/>
      <c r="AE90" s="147">
        <f t="shared" si="9"/>
        <v>0</v>
      </c>
      <c r="AF90" s="73"/>
      <c r="AG90" s="92"/>
      <c r="AH90" s="91"/>
      <c r="AI90" s="147">
        <f t="shared" si="10"/>
        <v>0</v>
      </c>
      <c r="AJ90" s="147">
        <f t="shared" si="11"/>
        <v>0</v>
      </c>
      <c r="AK90" s="147">
        <f t="shared" si="12"/>
        <v>0</v>
      </c>
      <c r="AL90" s="147">
        <f t="shared" si="13"/>
        <v>0</v>
      </c>
      <c r="AM90" s="73"/>
      <c r="AN90" s="73"/>
      <c r="AO90" s="147">
        <f t="shared" si="14"/>
        <v>0</v>
      </c>
      <c r="AR90" s="94" t="str">
        <f t="shared" si="15"/>
        <v/>
      </c>
      <c r="AS90" s="72">
        <f>IF(P90&gt;'Costes máximos'!$D$22,'Costes máximos'!$D$22,P90)</f>
        <v>0</v>
      </c>
      <c r="AT90" s="72">
        <f>IF(Q90&gt;'Costes máximos'!$D$22,'Costes máximos'!$D$22,Q90)</f>
        <v>0</v>
      </c>
      <c r="AU90" s="72">
        <f>IF(R90&gt;'Costes máximos'!$D$22,'Costes máximos'!$D$22,R90)</f>
        <v>0</v>
      </c>
      <c r="AV90" s="72">
        <f>IF(S90&gt;'Costes máximos'!$D$22,'Costes máximos'!$D$22,S90)</f>
        <v>0</v>
      </c>
      <c r="AW90" s="72">
        <f>IF(T90&gt;'Costes máximos'!$D$22,'Costes máximos'!$D$22,T90)</f>
        <v>0</v>
      </c>
    </row>
    <row r="91" spans="2:49" outlineLevel="1" x14ac:dyDescent="0.3">
      <c r="B91" s="101"/>
      <c r="C91" s="102"/>
      <c r="D91" s="102"/>
      <c r="E91" s="102"/>
      <c r="F91" s="145">
        <f>IFERROR(INDEX('2. Paquetes y Tareas'!$F$16:$F$65,MATCH(AR91,'2. Paquetes y Tareas'!$E$16:$E$65,0)),0)</f>
        <v>0</v>
      </c>
      <c r="G91" s="88"/>
      <c r="H91" s="146">
        <f>IF($C$48="Investigación industrial",IFERROR(INDEX('4. Presupuesto Total '!$G$25:$G$43,MATCH(G91,'4. Presupuesto Total '!$B$25:$B$43,0)),""),IFERROR(INDEX('4. Presupuesto Total '!$H$25:$H$43,MATCH(G91,'4. Presupuesto Total '!$B$25:$B$43,0)),))</f>
        <v>0</v>
      </c>
      <c r="I91" s="67">
        <v>1</v>
      </c>
      <c r="J91" s="67"/>
      <c r="K91" s="67"/>
      <c r="L91" s="67"/>
      <c r="M91" s="67"/>
      <c r="N91" s="67"/>
      <c r="O91" s="145">
        <f t="shared" si="5"/>
        <v>0</v>
      </c>
      <c r="P91" s="70"/>
      <c r="Q91" s="70"/>
      <c r="R91" s="70"/>
      <c r="S91" s="71"/>
      <c r="T91" s="71"/>
      <c r="U91" s="147">
        <f t="shared" si="6"/>
        <v>0</v>
      </c>
      <c r="V91" s="147">
        <f t="shared" si="16"/>
        <v>0</v>
      </c>
      <c r="W91" s="147">
        <f t="shared" si="7"/>
        <v>0</v>
      </c>
      <c r="X91" s="71"/>
      <c r="Y91" s="91"/>
      <c r="Z91" s="91"/>
      <c r="AA91" s="147">
        <f t="shared" si="8"/>
        <v>0</v>
      </c>
      <c r="AB91" s="73"/>
      <c r="AC91" s="92"/>
      <c r="AD91" s="91"/>
      <c r="AE91" s="147">
        <f t="shared" si="9"/>
        <v>0</v>
      </c>
      <c r="AF91" s="73"/>
      <c r="AG91" s="92"/>
      <c r="AH91" s="91"/>
      <c r="AI91" s="147">
        <f t="shared" si="10"/>
        <v>0</v>
      </c>
      <c r="AJ91" s="147">
        <f t="shared" si="11"/>
        <v>0</v>
      </c>
      <c r="AK91" s="147">
        <f t="shared" si="12"/>
        <v>0</v>
      </c>
      <c r="AL91" s="147">
        <f t="shared" si="13"/>
        <v>0</v>
      </c>
      <c r="AM91" s="73"/>
      <c r="AN91" s="73"/>
      <c r="AO91" s="147">
        <f t="shared" si="14"/>
        <v>0</v>
      </c>
      <c r="AR91" s="94" t="str">
        <f t="shared" si="15"/>
        <v/>
      </c>
      <c r="AS91" s="72">
        <f>IF(P91&gt;'Costes máximos'!$D$22,'Costes máximos'!$D$22,P91)</f>
        <v>0</v>
      </c>
      <c r="AT91" s="72">
        <f>IF(Q91&gt;'Costes máximos'!$D$22,'Costes máximos'!$D$22,Q91)</f>
        <v>0</v>
      </c>
      <c r="AU91" s="72">
        <f>IF(R91&gt;'Costes máximos'!$D$22,'Costes máximos'!$D$22,R91)</f>
        <v>0</v>
      </c>
      <c r="AV91" s="72">
        <f>IF(S91&gt;'Costes máximos'!$D$22,'Costes máximos'!$D$22,S91)</f>
        <v>0</v>
      </c>
      <c r="AW91" s="72">
        <f>IF(T91&gt;'Costes máximos'!$D$22,'Costes máximos'!$D$22,T91)</f>
        <v>0</v>
      </c>
    </row>
    <row r="92" spans="2:49" outlineLevel="1" x14ac:dyDescent="0.3">
      <c r="B92" s="101"/>
      <c r="C92" s="102"/>
      <c r="D92" s="102"/>
      <c r="E92" s="102"/>
      <c r="F92" s="145">
        <f>IFERROR(INDEX('2. Paquetes y Tareas'!$F$16:$F$65,MATCH(AR92,'2. Paquetes y Tareas'!$E$16:$E$65,0)),0)</f>
        <v>0</v>
      </c>
      <c r="G92" s="88"/>
      <c r="H92" s="146">
        <f>IF($C$48="Investigación industrial",IFERROR(INDEX('4. Presupuesto Total '!$G$25:$G$43,MATCH(G92,'4. Presupuesto Total '!$B$25:$B$43,0)),""),IFERROR(INDEX('4. Presupuesto Total '!$H$25:$H$43,MATCH(G92,'4. Presupuesto Total '!$B$25:$B$43,0)),))</f>
        <v>0</v>
      </c>
      <c r="I92" s="67">
        <v>1</v>
      </c>
      <c r="J92" s="67"/>
      <c r="K92" s="67"/>
      <c r="L92" s="67"/>
      <c r="M92" s="67"/>
      <c r="N92" s="67"/>
      <c r="O92" s="145">
        <f t="shared" si="5"/>
        <v>0</v>
      </c>
      <c r="P92" s="70"/>
      <c r="Q92" s="70"/>
      <c r="R92" s="70"/>
      <c r="S92" s="71"/>
      <c r="T92" s="71"/>
      <c r="U92" s="147">
        <f t="shared" si="6"/>
        <v>0</v>
      </c>
      <c r="V92" s="147">
        <f t="shared" si="16"/>
        <v>0</v>
      </c>
      <c r="W92" s="147">
        <f t="shared" si="7"/>
        <v>0</v>
      </c>
      <c r="X92" s="71"/>
      <c r="Y92" s="91"/>
      <c r="Z92" s="91"/>
      <c r="AA92" s="147">
        <f t="shared" si="8"/>
        <v>0</v>
      </c>
      <c r="AB92" s="73"/>
      <c r="AC92" s="92"/>
      <c r="AD92" s="91"/>
      <c r="AE92" s="147">
        <f t="shared" si="9"/>
        <v>0</v>
      </c>
      <c r="AF92" s="73"/>
      <c r="AG92" s="92"/>
      <c r="AH92" s="91"/>
      <c r="AI92" s="147">
        <f t="shared" si="10"/>
        <v>0</v>
      </c>
      <c r="AJ92" s="147">
        <f t="shared" si="11"/>
        <v>0</v>
      </c>
      <c r="AK92" s="147">
        <f t="shared" si="12"/>
        <v>0</v>
      </c>
      <c r="AL92" s="147">
        <f t="shared" si="13"/>
        <v>0</v>
      </c>
      <c r="AM92" s="73"/>
      <c r="AN92" s="73"/>
      <c r="AO92" s="147">
        <f t="shared" si="14"/>
        <v>0</v>
      </c>
      <c r="AR92" s="94" t="str">
        <f t="shared" si="15"/>
        <v/>
      </c>
      <c r="AS92" s="72">
        <f>IF(P92&gt;'Costes máximos'!$D$22,'Costes máximos'!$D$22,P92)</f>
        <v>0</v>
      </c>
      <c r="AT92" s="72">
        <f>IF(Q92&gt;'Costes máximos'!$D$22,'Costes máximos'!$D$22,Q92)</f>
        <v>0</v>
      </c>
      <c r="AU92" s="72">
        <f>IF(R92&gt;'Costes máximos'!$D$22,'Costes máximos'!$D$22,R92)</f>
        <v>0</v>
      </c>
      <c r="AV92" s="72">
        <f>IF(S92&gt;'Costes máximos'!$D$22,'Costes máximos'!$D$22,S92)</f>
        <v>0</v>
      </c>
      <c r="AW92" s="72">
        <f>IF(T92&gt;'Costes máximos'!$D$22,'Costes máximos'!$D$22,T92)</f>
        <v>0</v>
      </c>
    </row>
    <row r="93" spans="2:49" outlineLevel="1" x14ac:dyDescent="0.3">
      <c r="B93" s="101"/>
      <c r="C93" s="102"/>
      <c r="D93" s="102"/>
      <c r="E93" s="102"/>
      <c r="F93" s="145">
        <f>IFERROR(INDEX('2. Paquetes y Tareas'!$F$16:$F$65,MATCH(AR93,'2. Paquetes y Tareas'!$E$16:$E$65,0)),0)</f>
        <v>0</v>
      </c>
      <c r="G93" s="88"/>
      <c r="H93" s="146">
        <f>IF($C$48="Investigación industrial",IFERROR(INDEX('4. Presupuesto Total '!$G$25:$G$43,MATCH(G93,'4. Presupuesto Total '!$B$25:$B$43,0)),""),IFERROR(INDEX('4. Presupuesto Total '!$H$25:$H$43,MATCH(G93,'4. Presupuesto Total '!$B$25:$B$43,0)),))</f>
        <v>0</v>
      </c>
      <c r="I93" s="67">
        <v>1</v>
      </c>
      <c r="J93" s="67"/>
      <c r="K93" s="67"/>
      <c r="L93" s="67"/>
      <c r="M93" s="67"/>
      <c r="N93" s="67"/>
      <c r="O93" s="145">
        <f t="shared" si="5"/>
        <v>0</v>
      </c>
      <c r="P93" s="70"/>
      <c r="Q93" s="70"/>
      <c r="R93" s="70"/>
      <c r="S93" s="71"/>
      <c r="T93" s="71"/>
      <c r="U93" s="147">
        <f t="shared" si="6"/>
        <v>0</v>
      </c>
      <c r="V93" s="147">
        <f t="shared" si="16"/>
        <v>0</v>
      </c>
      <c r="W93" s="147">
        <f t="shared" si="7"/>
        <v>0</v>
      </c>
      <c r="X93" s="71"/>
      <c r="Y93" s="91"/>
      <c r="Z93" s="91"/>
      <c r="AA93" s="147">
        <f t="shared" si="8"/>
        <v>0</v>
      </c>
      <c r="AB93" s="73"/>
      <c r="AC93" s="92"/>
      <c r="AD93" s="91"/>
      <c r="AE93" s="147">
        <f t="shared" si="9"/>
        <v>0</v>
      </c>
      <c r="AF93" s="73"/>
      <c r="AG93" s="92"/>
      <c r="AH93" s="91"/>
      <c r="AI93" s="147">
        <f t="shared" si="10"/>
        <v>0</v>
      </c>
      <c r="AJ93" s="147">
        <f t="shared" si="11"/>
        <v>0</v>
      </c>
      <c r="AK93" s="147">
        <f t="shared" si="12"/>
        <v>0</v>
      </c>
      <c r="AL93" s="147">
        <f t="shared" si="13"/>
        <v>0</v>
      </c>
      <c r="AM93" s="73"/>
      <c r="AN93" s="73"/>
      <c r="AO93" s="147">
        <f t="shared" si="14"/>
        <v>0</v>
      </c>
      <c r="AR93" s="94" t="str">
        <f t="shared" si="15"/>
        <v/>
      </c>
      <c r="AS93" s="72">
        <f>IF(P93&gt;'Costes máximos'!$D$22,'Costes máximos'!$D$22,P93)</f>
        <v>0</v>
      </c>
      <c r="AT93" s="72">
        <f>IF(Q93&gt;'Costes máximos'!$D$22,'Costes máximos'!$D$22,Q93)</f>
        <v>0</v>
      </c>
      <c r="AU93" s="72">
        <f>IF(R93&gt;'Costes máximos'!$D$22,'Costes máximos'!$D$22,R93)</f>
        <v>0</v>
      </c>
      <c r="AV93" s="72">
        <f>IF(S93&gt;'Costes máximos'!$D$22,'Costes máximos'!$D$22,S93)</f>
        <v>0</v>
      </c>
      <c r="AW93" s="72">
        <f>IF(T93&gt;'Costes máximos'!$D$22,'Costes máximos'!$D$22,T93)</f>
        <v>0</v>
      </c>
    </row>
    <row r="94" spans="2:49" outlineLevel="1" x14ac:dyDescent="0.3">
      <c r="B94" s="101"/>
      <c r="C94" s="102"/>
      <c r="D94" s="102"/>
      <c r="E94" s="102"/>
      <c r="F94" s="145">
        <f>IFERROR(INDEX('2. Paquetes y Tareas'!$F$16:$F$65,MATCH(AR94,'2. Paquetes y Tareas'!$E$16:$E$65,0)),0)</f>
        <v>0</v>
      </c>
      <c r="G94" s="88"/>
      <c r="H94" s="146">
        <f>IF($C$48="Investigación industrial",IFERROR(INDEX('4. Presupuesto Total '!$G$25:$G$43,MATCH(G94,'4. Presupuesto Total '!$B$25:$B$43,0)),""),IFERROR(INDEX('4. Presupuesto Total '!$H$25:$H$43,MATCH(G94,'4. Presupuesto Total '!$B$25:$B$43,0)),))</f>
        <v>0</v>
      </c>
      <c r="I94" s="67">
        <v>1</v>
      </c>
      <c r="J94" s="67"/>
      <c r="K94" s="67"/>
      <c r="L94" s="67"/>
      <c r="M94" s="67"/>
      <c r="N94" s="67"/>
      <c r="O94" s="145">
        <f t="shared" si="5"/>
        <v>0</v>
      </c>
      <c r="P94" s="70"/>
      <c r="Q94" s="70"/>
      <c r="R94" s="70"/>
      <c r="S94" s="71"/>
      <c r="T94" s="71"/>
      <c r="U94" s="147">
        <f t="shared" si="6"/>
        <v>0</v>
      </c>
      <c r="V94" s="147">
        <f t="shared" si="16"/>
        <v>0</v>
      </c>
      <c r="W94" s="147">
        <f t="shared" si="7"/>
        <v>0</v>
      </c>
      <c r="X94" s="71"/>
      <c r="Y94" s="91"/>
      <c r="Z94" s="91"/>
      <c r="AA94" s="147">
        <f t="shared" si="8"/>
        <v>0</v>
      </c>
      <c r="AB94" s="73"/>
      <c r="AC94" s="92"/>
      <c r="AD94" s="91"/>
      <c r="AE94" s="147">
        <f t="shared" si="9"/>
        <v>0</v>
      </c>
      <c r="AF94" s="73"/>
      <c r="AG94" s="92"/>
      <c r="AH94" s="91"/>
      <c r="AI94" s="147">
        <f t="shared" si="10"/>
        <v>0</v>
      </c>
      <c r="AJ94" s="147">
        <f t="shared" si="11"/>
        <v>0</v>
      </c>
      <c r="AK94" s="147">
        <f t="shared" si="12"/>
        <v>0</v>
      </c>
      <c r="AL94" s="147">
        <f t="shared" si="13"/>
        <v>0</v>
      </c>
      <c r="AM94" s="73"/>
      <c r="AN94" s="73"/>
      <c r="AO94" s="147">
        <f t="shared" si="14"/>
        <v>0</v>
      </c>
      <c r="AR94" s="94" t="str">
        <f t="shared" si="15"/>
        <v/>
      </c>
      <c r="AS94" s="72">
        <f>IF(P94&gt;'Costes máximos'!$D$22,'Costes máximos'!$D$22,P94)</f>
        <v>0</v>
      </c>
      <c r="AT94" s="72">
        <f>IF(Q94&gt;'Costes máximos'!$D$22,'Costes máximos'!$D$22,Q94)</f>
        <v>0</v>
      </c>
      <c r="AU94" s="72">
        <f>IF(R94&gt;'Costes máximos'!$D$22,'Costes máximos'!$D$22,R94)</f>
        <v>0</v>
      </c>
      <c r="AV94" s="72">
        <f>IF(S94&gt;'Costes máximos'!$D$22,'Costes máximos'!$D$22,S94)</f>
        <v>0</v>
      </c>
      <c r="AW94" s="72">
        <f>IF(T94&gt;'Costes máximos'!$D$22,'Costes máximos'!$D$22,T94)</f>
        <v>0</v>
      </c>
    </row>
    <row r="95" spans="2:49" outlineLevel="1" x14ac:dyDescent="0.3">
      <c r="B95" s="101"/>
      <c r="C95" s="102"/>
      <c r="D95" s="102"/>
      <c r="E95" s="102"/>
      <c r="F95" s="145">
        <f>IFERROR(INDEX('2. Paquetes y Tareas'!$F$16:$F$65,MATCH(AR95,'2. Paquetes y Tareas'!$E$16:$E$65,0)),0)</f>
        <v>0</v>
      </c>
      <c r="G95" s="88"/>
      <c r="H95" s="146">
        <f>IF($C$48="Investigación industrial",IFERROR(INDEX('4. Presupuesto Total '!$G$25:$G$43,MATCH(G95,'4. Presupuesto Total '!$B$25:$B$43,0)),""),IFERROR(INDEX('4. Presupuesto Total '!$H$25:$H$43,MATCH(G95,'4. Presupuesto Total '!$B$25:$B$43,0)),))</f>
        <v>0</v>
      </c>
      <c r="I95" s="67">
        <v>1</v>
      </c>
      <c r="J95" s="67"/>
      <c r="K95" s="67"/>
      <c r="L95" s="67"/>
      <c r="M95" s="67"/>
      <c r="N95" s="67"/>
      <c r="O95" s="145">
        <f t="shared" si="5"/>
        <v>0</v>
      </c>
      <c r="P95" s="70"/>
      <c r="Q95" s="70"/>
      <c r="R95" s="70"/>
      <c r="S95" s="71"/>
      <c r="T95" s="71"/>
      <c r="U95" s="147">
        <f t="shared" si="6"/>
        <v>0</v>
      </c>
      <c r="V95" s="147">
        <f t="shared" si="16"/>
        <v>0</v>
      </c>
      <c r="W95" s="147">
        <f t="shared" si="7"/>
        <v>0</v>
      </c>
      <c r="X95" s="71"/>
      <c r="Y95" s="91"/>
      <c r="Z95" s="91"/>
      <c r="AA95" s="147">
        <f t="shared" si="8"/>
        <v>0</v>
      </c>
      <c r="AB95" s="73"/>
      <c r="AC95" s="92"/>
      <c r="AD95" s="91"/>
      <c r="AE95" s="147">
        <f t="shared" si="9"/>
        <v>0</v>
      </c>
      <c r="AF95" s="73"/>
      <c r="AG95" s="92"/>
      <c r="AH95" s="91"/>
      <c r="AI95" s="147">
        <f t="shared" si="10"/>
        <v>0</v>
      </c>
      <c r="AJ95" s="147">
        <f t="shared" si="11"/>
        <v>0</v>
      </c>
      <c r="AK95" s="147">
        <f t="shared" si="12"/>
        <v>0</v>
      </c>
      <c r="AL95" s="147">
        <f t="shared" si="13"/>
        <v>0</v>
      </c>
      <c r="AM95" s="73"/>
      <c r="AN95" s="73"/>
      <c r="AO95" s="147">
        <f t="shared" si="14"/>
        <v>0</v>
      </c>
      <c r="AR95" s="94" t="str">
        <f t="shared" si="15"/>
        <v/>
      </c>
      <c r="AS95" s="72">
        <f>IF(P95&gt;'Costes máximos'!$D$22,'Costes máximos'!$D$22,P95)</f>
        <v>0</v>
      </c>
      <c r="AT95" s="72">
        <f>IF(Q95&gt;'Costes máximos'!$D$22,'Costes máximos'!$D$22,Q95)</f>
        <v>0</v>
      </c>
      <c r="AU95" s="72">
        <f>IF(R95&gt;'Costes máximos'!$D$22,'Costes máximos'!$D$22,R95)</f>
        <v>0</v>
      </c>
      <c r="AV95" s="72">
        <f>IF(S95&gt;'Costes máximos'!$D$22,'Costes máximos'!$D$22,S95)</f>
        <v>0</v>
      </c>
      <c r="AW95" s="72">
        <f>IF(T95&gt;'Costes máximos'!$D$22,'Costes máximos'!$D$22,T95)</f>
        <v>0</v>
      </c>
    </row>
    <row r="96" spans="2:49" outlineLevel="1" x14ac:dyDescent="0.3">
      <c r="B96" s="101"/>
      <c r="C96" s="102"/>
      <c r="D96" s="102"/>
      <c r="E96" s="102"/>
      <c r="F96" s="145">
        <f>IFERROR(INDEX('2. Paquetes y Tareas'!$F$16:$F$65,MATCH(AR96,'2. Paquetes y Tareas'!$E$16:$E$65,0)),0)</f>
        <v>0</v>
      </c>
      <c r="G96" s="88"/>
      <c r="H96" s="146">
        <f>IF($C$48="Investigación industrial",IFERROR(INDEX('4. Presupuesto Total '!$G$25:$G$43,MATCH(G96,'4. Presupuesto Total '!$B$25:$B$43,0)),""),IFERROR(INDEX('4. Presupuesto Total '!$H$25:$H$43,MATCH(G96,'4. Presupuesto Total '!$B$25:$B$43,0)),))</f>
        <v>0</v>
      </c>
      <c r="I96" s="67">
        <v>1</v>
      </c>
      <c r="J96" s="67"/>
      <c r="K96" s="67"/>
      <c r="L96" s="67"/>
      <c r="M96" s="67"/>
      <c r="N96" s="67"/>
      <c r="O96" s="145">
        <f t="shared" si="5"/>
        <v>0</v>
      </c>
      <c r="P96" s="70"/>
      <c r="Q96" s="70"/>
      <c r="R96" s="70"/>
      <c r="S96" s="71"/>
      <c r="T96" s="71"/>
      <c r="U96" s="147">
        <f t="shared" si="6"/>
        <v>0</v>
      </c>
      <c r="V96" s="147">
        <f t="shared" si="16"/>
        <v>0</v>
      </c>
      <c r="W96" s="147">
        <f t="shared" si="7"/>
        <v>0</v>
      </c>
      <c r="X96" s="71"/>
      <c r="Y96" s="91"/>
      <c r="Z96" s="91"/>
      <c r="AA96" s="147">
        <f t="shared" si="8"/>
        <v>0</v>
      </c>
      <c r="AB96" s="73"/>
      <c r="AC96" s="92"/>
      <c r="AD96" s="91"/>
      <c r="AE96" s="147">
        <f t="shared" si="9"/>
        <v>0</v>
      </c>
      <c r="AF96" s="73"/>
      <c r="AG96" s="92"/>
      <c r="AH96" s="91"/>
      <c r="AI96" s="147">
        <f t="shared" si="10"/>
        <v>0</v>
      </c>
      <c r="AJ96" s="147">
        <f t="shared" si="11"/>
        <v>0</v>
      </c>
      <c r="AK96" s="147">
        <f t="shared" si="12"/>
        <v>0</v>
      </c>
      <c r="AL96" s="147">
        <f t="shared" si="13"/>
        <v>0</v>
      </c>
      <c r="AM96" s="73"/>
      <c r="AN96" s="73"/>
      <c r="AO96" s="147">
        <f t="shared" si="14"/>
        <v>0</v>
      </c>
      <c r="AR96" s="94" t="str">
        <f t="shared" si="15"/>
        <v/>
      </c>
      <c r="AS96" s="72">
        <f>IF(P96&gt;'Costes máximos'!$D$22,'Costes máximos'!$D$22,P96)</f>
        <v>0</v>
      </c>
      <c r="AT96" s="72">
        <f>IF(Q96&gt;'Costes máximos'!$D$22,'Costes máximos'!$D$22,Q96)</f>
        <v>0</v>
      </c>
      <c r="AU96" s="72">
        <f>IF(R96&gt;'Costes máximos'!$D$22,'Costes máximos'!$D$22,R96)</f>
        <v>0</v>
      </c>
      <c r="AV96" s="72">
        <f>IF(S96&gt;'Costes máximos'!$D$22,'Costes máximos'!$D$22,S96)</f>
        <v>0</v>
      </c>
      <c r="AW96" s="72">
        <f>IF(T96&gt;'Costes máximos'!$D$22,'Costes máximos'!$D$22,T96)</f>
        <v>0</v>
      </c>
    </row>
    <row r="97" spans="2:49" outlineLevel="1" x14ac:dyDescent="0.3">
      <c r="B97" s="101"/>
      <c r="C97" s="102"/>
      <c r="D97" s="102"/>
      <c r="E97" s="102"/>
      <c r="F97" s="145">
        <f>IFERROR(INDEX('2. Paquetes y Tareas'!$F$16:$F$65,MATCH(AR97,'2. Paquetes y Tareas'!$E$16:$E$65,0)),0)</f>
        <v>0</v>
      </c>
      <c r="G97" s="88"/>
      <c r="H97" s="146">
        <f>IF($C$48="Investigación industrial",IFERROR(INDEX('4. Presupuesto Total '!$G$25:$G$43,MATCH(G97,'4. Presupuesto Total '!$B$25:$B$43,0)),""),IFERROR(INDEX('4. Presupuesto Total '!$H$25:$H$43,MATCH(G97,'4. Presupuesto Total '!$B$25:$B$43,0)),))</f>
        <v>0</v>
      </c>
      <c r="I97" s="67">
        <v>1</v>
      </c>
      <c r="J97" s="67"/>
      <c r="K97" s="67"/>
      <c r="L97" s="67"/>
      <c r="M97" s="67"/>
      <c r="N97" s="67"/>
      <c r="O97" s="145">
        <f t="shared" si="5"/>
        <v>0</v>
      </c>
      <c r="P97" s="70"/>
      <c r="Q97" s="70"/>
      <c r="R97" s="70"/>
      <c r="S97" s="71"/>
      <c r="T97" s="71"/>
      <c r="U97" s="147">
        <f t="shared" si="6"/>
        <v>0</v>
      </c>
      <c r="V97" s="147">
        <f t="shared" si="16"/>
        <v>0</v>
      </c>
      <c r="W97" s="147">
        <f t="shared" si="7"/>
        <v>0</v>
      </c>
      <c r="X97" s="71"/>
      <c r="Y97" s="91"/>
      <c r="Z97" s="91"/>
      <c r="AA97" s="147">
        <f t="shared" si="8"/>
        <v>0</v>
      </c>
      <c r="AB97" s="73"/>
      <c r="AC97" s="92"/>
      <c r="AD97" s="91"/>
      <c r="AE97" s="147">
        <f t="shared" si="9"/>
        <v>0</v>
      </c>
      <c r="AF97" s="73"/>
      <c r="AG97" s="92"/>
      <c r="AH97" s="91"/>
      <c r="AI97" s="147">
        <f t="shared" si="10"/>
        <v>0</v>
      </c>
      <c r="AJ97" s="147">
        <f t="shared" si="11"/>
        <v>0</v>
      </c>
      <c r="AK97" s="147">
        <f t="shared" si="12"/>
        <v>0</v>
      </c>
      <c r="AL97" s="147">
        <f t="shared" si="13"/>
        <v>0</v>
      </c>
      <c r="AM97" s="73"/>
      <c r="AN97" s="73"/>
      <c r="AO97" s="147">
        <f t="shared" si="14"/>
        <v>0</v>
      </c>
      <c r="AR97" s="94" t="str">
        <f t="shared" si="15"/>
        <v/>
      </c>
      <c r="AS97" s="72">
        <f>IF(P97&gt;'Costes máximos'!$D$22,'Costes máximos'!$D$22,P97)</f>
        <v>0</v>
      </c>
      <c r="AT97" s="72">
        <f>IF(Q97&gt;'Costes máximos'!$D$22,'Costes máximos'!$D$22,Q97)</f>
        <v>0</v>
      </c>
      <c r="AU97" s="72">
        <f>IF(R97&gt;'Costes máximos'!$D$22,'Costes máximos'!$D$22,R97)</f>
        <v>0</v>
      </c>
      <c r="AV97" s="72">
        <f>IF(S97&gt;'Costes máximos'!$D$22,'Costes máximos'!$D$22,S97)</f>
        <v>0</v>
      </c>
      <c r="AW97" s="72">
        <f>IF(T97&gt;'Costes máximos'!$D$22,'Costes máximos'!$D$22,T97)</f>
        <v>0</v>
      </c>
    </row>
    <row r="98" spans="2:49" outlineLevel="1" x14ac:dyDescent="0.3">
      <c r="B98" s="101"/>
      <c r="C98" s="102"/>
      <c r="D98" s="102"/>
      <c r="E98" s="102"/>
      <c r="F98" s="145">
        <f>IFERROR(INDEX('2. Paquetes y Tareas'!$F$16:$F$65,MATCH(AR98,'2. Paquetes y Tareas'!$E$16:$E$65,0)),0)</f>
        <v>0</v>
      </c>
      <c r="G98" s="88"/>
      <c r="H98" s="146">
        <f>IF($C$48="Investigación industrial",IFERROR(INDEX('4. Presupuesto Total '!$G$25:$G$43,MATCH(G98,'4. Presupuesto Total '!$B$25:$B$43,0)),""),IFERROR(INDEX('4. Presupuesto Total '!$H$25:$H$43,MATCH(G98,'4. Presupuesto Total '!$B$25:$B$43,0)),))</f>
        <v>0</v>
      </c>
      <c r="I98" s="67">
        <v>1</v>
      </c>
      <c r="J98" s="67"/>
      <c r="K98" s="67"/>
      <c r="L98" s="67"/>
      <c r="M98" s="67"/>
      <c r="N98" s="67"/>
      <c r="O98" s="145">
        <f t="shared" si="5"/>
        <v>0</v>
      </c>
      <c r="P98" s="70"/>
      <c r="Q98" s="70"/>
      <c r="R98" s="70"/>
      <c r="S98" s="71"/>
      <c r="T98" s="71"/>
      <c r="U98" s="147">
        <f t="shared" si="6"/>
        <v>0</v>
      </c>
      <c r="V98" s="147">
        <f t="shared" si="16"/>
        <v>0</v>
      </c>
      <c r="W98" s="147">
        <f t="shared" si="7"/>
        <v>0</v>
      </c>
      <c r="X98" s="71"/>
      <c r="Y98" s="91"/>
      <c r="Z98" s="91"/>
      <c r="AA98" s="147">
        <f t="shared" si="8"/>
        <v>0</v>
      </c>
      <c r="AB98" s="73"/>
      <c r="AC98" s="92"/>
      <c r="AD98" s="91"/>
      <c r="AE98" s="147">
        <f t="shared" si="9"/>
        <v>0</v>
      </c>
      <c r="AF98" s="73"/>
      <c r="AG98" s="92"/>
      <c r="AH98" s="91"/>
      <c r="AI98" s="147">
        <f t="shared" si="10"/>
        <v>0</v>
      </c>
      <c r="AJ98" s="147">
        <f t="shared" si="11"/>
        <v>0</v>
      </c>
      <c r="AK98" s="147">
        <f t="shared" si="12"/>
        <v>0</v>
      </c>
      <c r="AL98" s="147">
        <f t="shared" si="13"/>
        <v>0</v>
      </c>
      <c r="AM98" s="73"/>
      <c r="AN98" s="73"/>
      <c r="AO98" s="147">
        <f t="shared" si="14"/>
        <v>0</v>
      </c>
      <c r="AR98" s="94" t="str">
        <f t="shared" si="15"/>
        <v/>
      </c>
      <c r="AS98" s="72">
        <f>IF(P98&gt;'Costes máximos'!$D$22,'Costes máximos'!$D$22,P98)</f>
        <v>0</v>
      </c>
      <c r="AT98" s="72">
        <f>IF(Q98&gt;'Costes máximos'!$D$22,'Costes máximos'!$D$22,Q98)</f>
        <v>0</v>
      </c>
      <c r="AU98" s="72">
        <f>IF(R98&gt;'Costes máximos'!$D$22,'Costes máximos'!$D$22,R98)</f>
        <v>0</v>
      </c>
      <c r="AV98" s="72">
        <f>IF(S98&gt;'Costes máximos'!$D$22,'Costes máximos'!$D$22,S98)</f>
        <v>0</v>
      </c>
      <c r="AW98" s="72">
        <f>IF(T98&gt;'Costes máximos'!$D$22,'Costes máximos'!$D$22,T98)</f>
        <v>0</v>
      </c>
    </row>
    <row r="99" spans="2:49" outlineLevel="1" x14ac:dyDescent="0.3">
      <c r="B99" s="101"/>
      <c r="C99" s="102"/>
      <c r="D99" s="102"/>
      <c r="E99" s="102"/>
      <c r="F99" s="145">
        <f>IFERROR(INDEX('2. Paquetes y Tareas'!$F$16:$F$65,MATCH(AR99,'2. Paquetes y Tareas'!$E$16:$E$65,0)),0)</f>
        <v>0</v>
      </c>
      <c r="G99" s="88"/>
      <c r="H99" s="146">
        <f>IF($C$48="Investigación industrial",IFERROR(INDEX('4. Presupuesto Total '!$G$25:$G$43,MATCH(G99,'4. Presupuesto Total '!$B$25:$B$43,0)),""),IFERROR(INDEX('4. Presupuesto Total '!$H$25:$H$43,MATCH(G99,'4. Presupuesto Total '!$B$25:$B$43,0)),))</f>
        <v>0</v>
      </c>
      <c r="I99" s="67">
        <v>1</v>
      </c>
      <c r="J99" s="67"/>
      <c r="K99" s="67"/>
      <c r="L99" s="67"/>
      <c r="M99" s="67"/>
      <c r="N99" s="67"/>
      <c r="O99" s="145">
        <f t="shared" si="5"/>
        <v>0</v>
      </c>
      <c r="P99" s="70"/>
      <c r="Q99" s="70"/>
      <c r="R99" s="70"/>
      <c r="S99" s="71"/>
      <c r="T99" s="71"/>
      <c r="U99" s="147">
        <f t="shared" si="6"/>
        <v>0</v>
      </c>
      <c r="V99" s="147">
        <f t="shared" si="16"/>
        <v>0</v>
      </c>
      <c r="W99" s="147">
        <f t="shared" si="7"/>
        <v>0</v>
      </c>
      <c r="X99" s="71"/>
      <c r="Y99" s="91"/>
      <c r="Z99" s="91"/>
      <c r="AA99" s="147">
        <f t="shared" si="8"/>
        <v>0</v>
      </c>
      <c r="AB99" s="73"/>
      <c r="AC99" s="92"/>
      <c r="AD99" s="91"/>
      <c r="AE99" s="147">
        <f t="shared" si="9"/>
        <v>0</v>
      </c>
      <c r="AF99" s="73"/>
      <c r="AG99" s="92"/>
      <c r="AH99" s="91"/>
      <c r="AI99" s="147">
        <f t="shared" si="10"/>
        <v>0</v>
      </c>
      <c r="AJ99" s="147">
        <f t="shared" si="11"/>
        <v>0</v>
      </c>
      <c r="AK99" s="147">
        <f t="shared" si="12"/>
        <v>0</v>
      </c>
      <c r="AL99" s="147">
        <f t="shared" si="13"/>
        <v>0</v>
      </c>
      <c r="AM99" s="73"/>
      <c r="AN99" s="73"/>
      <c r="AO99" s="147">
        <f t="shared" si="14"/>
        <v>0</v>
      </c>
      <c r="AR99" s="94" t="str">
        <f t="shared" si="15"/>
        <v/>
      </c>
      <c r="AS99" s="72">
        <f>IF(P99&gt;'Costes máximos'!$D$22,'Costes máximos'!$D$22,P99)</f>
        <v>0</v>
      </c>
      <c r="AT99" s="72">
        <f>IF(Q99&gt;'Costes máximos'!$D$22,'Costes máximos'!$D$22,Q99)</f>
        <v>0</v>
      </c>
      <c r="AU99" s="72">
        <f>IF(R99&gt;'Costes máximos'!$D$22,'Costes máximos'!$D$22,R99)</f>
        <v>0</v>
      </c>
      <c r="AV99" s="72">
        <f>IF(S99&gt;'Costes máximos'!$D$22,'Costes máximos'!$D$22,S99)</f>
        <v>0</v>
      </c>
      <c r="AW99" s="72">
        <f>IF(T99&gt;'Costes máximos'!$D$22,'Costes máximos'!$D$22,T99)</f>
        <v>0</v>
      </c>
    </row>
    <row r="100" spans="2:49" outlineLevel="1" x14ac:dyDescent="0.3">
      <c r="B100" s="101"/>
      <c r="C100" s="102"/>
      <c r="D100" s="102"/>
      <c r="E100" s="102"/>
      <c r="F100" s="145">
        <f>IFERROR(INDEX('2. Paquetes y Tareas'!$F$16:$F$65,MATCH(AR100,'2. Paquetes y Tareas'!$E$16:$E$65,0)),0)</f>
        <v>0</v>
      </c>
      <c r="G100" s="88"/>
      <c r="H100" s="146">
        <f>IF($C$48="Investigación industrial",IFERROR(INDEX('4. Presupuesto Total '!$G$25:$G$43,MATCH(G100,'4. Presupuesto Total '!$B$25:$B$43,0)),""),IFERROR(INDEX('4. Presupuesto Total '!$H$25:$H$43,MATCH(G100,'4. Presupuesto Total '!$B$25:$B$43,0)),))</f>
        <v>0</v>
      </c>
      <c r="I100" s="67">
        <v>1</v>
      </c>
      <c r="J100" s="67"/>
      <c r="K100" s="67"/>
      <c r="L100" s="67"/>
      <c r="M100" s="67"/>
      <c r="N100" s="67"/>
      <c r="O100" s="145">
        <f t="shared" si="5"/>
        <v>0</v>
      </c>
      <c r="P100" s="70"/>
      <c r="Q100" s="70"/>
      <c r="R100" s="70"/>
      <c r="S100" s="71"/>
      <c r="T100" s="71"/>
      <c r="U100" s="147">
        <f t="shared" si="6"/>
        <v>0</v>
      </c>
      <c r="V100" s="147">
        <f t="shared" si="16"/>
        <v>0</v>
      </c>
      <c r="W100" s="147">
        <f t="shared" si="7"/>
        <v>0</v>
      </c>
      <c r="X100" s="71"/>
      <c r="Y100" s="91"/>
      <c r="Z100" s="91"/>
      <c r="AA100" s="147">
        <f t="shared" si="8"/>
        <v>0</v>
      </c>
      <c r="AB100" s="73"/>
      <c r="AC100" s="92"/>
      <c r="AD100" s="91"/>
      <c r="AE100" s="147">
        <f t="shared" si="9"/>
        <v>0</v>
      </c>
      <c r="AF100" s="73"/>
      <c r="AG100" s="92"/>
      <c r="AH100" s="91"/>
      <c r="AI100" s="147">
        <f t="shared" si="10"/>
        <v>0</v>
      </c>
      <c r="AJ100" s="147">
        <f t="shared" si="11"/>
        <v>0</v>
      </c>
      <c r="AK100" s="147">
        <f t="shared" si="12"/>
        <v>0</v>
      </c>
      <c r="AL100" s="147">
        <f t="shared" si="13"/>
        <v>0</v>
      </c>
      <c r="AM100" s="73"/>
      <c r="AN100" s="73"/>
      <c r="AO100" s="147">
        <f t="shared" si="14"/>
        <v>0</v>
      </c>
      <c r="AR100" s="94" t="str">
        <f t="shared" si="15"/>
        <v/>
      </c>
      <c r="AS100" s="72">
        <f>IF(P100&gt;'Costes máximos'!$D$22,'Costes máximos'!$D$22,P100)</f>
        <v>0</v>
      </c>
      <c r="AT100" s="72">
        <f>IF(Q100&gt;'Costes máximos'!$D$22,'Costes máximos'!$D$22,Q100)</f>
        <v>0</v>
      </c>
      <c r="AU100" s="72">
        <f>IF(R100&gt;'Costes máximos'!$D$22,'Costes máximos'!$D$22,R100)</f>
        <v>0</v>
      </c>
      <c r="AV100" s="72">
        <f>IF(S100&gt;'Costes máximos'!$D$22,'Costes máximos'!$D$22,S100)</f>
        <v>0</v>
      </c>
      <c r="AW100" s="72">
        <f>IF(T100&gt;'Costes máximos'!$D$22,'Costes máximos'!$D$22,T100)</f>
        <v>0</v>
      </c>
    </row>
    <row r="101" spans="2:49" outlineLevel="1" x14ac:dyDescent="0.3">
      <c r="B101" s="101"/>
      <c r="C101" s="102"/>
      <c r="D101" s="102"/>
      <c r="E101" s="102"/>
      <c r="F101" s="145">
        <f>IFERROR(INDEX('2. Paquetes y Tareas'!$F$16:$F$65,MATCH(AR101,'2. Paquetes y Tareas'!$E$16:$E$65,0)),0)</f>
        <v>0</v>
      </c>
      <c r="G101" s="88"/>
      <c r="H101" s="146">
        <f>IF($C$48="Investigación industrial",IFERROR(INDEX('4. Presupuesto Total '!$G$25:$G$43,MATCH(G101,'4. Presupuesto Total '!$B$25:$B$43,0)),""),IFERROR(INDEX('4. Presupuesto Total '!$H$25:$H$43,MATCH(G101,'4. Presupuesto Total '!$B$25:$B$43,0)),))</f>
        <v>0</v>
      </c>
      <c r="I101" s="67">
        <v>1</v>
      </c>
      <c r="J101" s="67"/>
      <c r="K101" s="67"/>
      <c r="L101" s="67"/>
      <c r="M101" s="67"/>
      <c r="N101" s="67"/>
      <c r="O101" s="145">
        <f t="shared" si="5"/>
        <v>0</v>
      </c>
      <c r="P101" s="70"/>
      <c r="Q101" s="70"/>
      <c r="R101" s="70"/>
      <c r="S101" s="71"/>
      <c r="T101" s="71"/>
      <c r="U101" s="147">
        <f t="shared" si="6"/>
        <v>0</v>
      </c>
      <c r="V101" s="147">
        <f t="shared" si="16"/>
        <v>0</v>
      </c>
      <c r="W101" s="147">
        <f t="shared" si="7"/>
        <v>0</v>
      </c>
      <c r="X101" s="71"/>
      <c r="Y101" s="91"/>
      <c r="Z101" s="91"/>
      <c r="AA101" s="147">
        <f t="shared" si="8"/>
        <v>0</v>
      </c>
      <c r="AB101" s="73"/>
      <c r="AC101" s="92"/>
      <c r="AD101" s="91"/>
      <c r="AE101" s="147">
        <f t="shared" si="9"/>
        <v>0</v>
      </c>
      <c r="AF101" s="73"/>
      <c r="AG101" s="92"/>
      <c r="AH101" s="91"/>
      <c r="AI101" s="147">
        <f t="shared" si="10"/>
        <v>0</v>
      </c>
      <c r="AJ101" s="147">
        <f t="shared" si="11"/>
        <v>0</v>
      </c>
      <c r="AK101" s="147">
        <f t="shared" si="12"/>
        <v>0</v>
      </c>
      <c r="AL101" s="147">
        <f t="shared" si="13"/>
        <v>0</v>
      </c>
      <c r="AM101" s="73"/>
      <c r="AN101" s="73"/>
      <c r="AO101" s="147">
        <f t="shared" si="14"/>
        <v>0</v>
      </c>
      <c r="AR101" s="94" t="str">
        <f t="shared" si="15"/>
        <v/>
      </c>
      <c r="AS101" s="72">
        <f>IF(P101&gt;'Costes máximos'!$D$22,'Costes máximos'!$D$22,P101)</f>
        <v>0</v>
      </c>
      <c r="AT101" s="72">
        <f>IF(Q101&gt;'Costes máximos'!$D$22,'Costes máximos'!$D$22,Q101)</f>
        <v>0</v>
      </c>
      <c r="AU101" s="72">
        <f>IF(R101&gt;'Costes máximos'!$D$22,'Costes máximos'!$D$22,R101)</f>
        <v>0</v>
      </c>
      <c r="AV101" s="72">
        <f>IF(S101&gt;'Costes máximos'!$D$22,'Costes máximos'!$D$22,S101)</f>
        <v>0</v>
      </c>
      <c r="AW101" s="72">
        <f>IF(T101&gt;'Costes máximos'!$D$22,'Costes máximos'!$D$22,T101)</f>
        <v>0</v>
      </c>
    </row>
    <row r="102" spans="2:49" outlineLevel="1" x14ac:dyDescent="0.3">
      <c r="B102" s="101"/>
      <c r="C102" s="102"/>
      <c r="D102" s="102"/>
      <c r="E102" s="102"/>
      <c r="F102" s="145">
        <f>IFERROR(INDEX('2. Paquetes y Tareas'!$F$16:$F$65,MATCH(AR102,'2. Paquetes y Tareas'!$E$16:$E$65,0)),0)</f>
        <v>0</v>
      </c>
      <c r="G102" s="88"/>
      <c r="H102" s="146">
        <f>IF($C$48="Investigación industrial",IFERROR(INDEX('4. Presupuesto Total '!$G$25:$G$43,MATCH(G102,'4. Presupuesto Total '!$B$25:$B$43,0)),""),IFERROR(INDEX('4. Presupuesto Total '!$H$25:$H$43,MATCH(G102,'4. Presupuesto Total '!$B$25:$B$43,0)),))</f>
        <v>0</v>
      </c>
      <c r="I102" s="67">
        <v>1</v>
      </c>
      <c r="J102" s="67"/>
      <c r="K102" s="67"/>
      <c r="L102" s="67"/>
      <c r="M102" s="67"/>
      <c r="N102" s="67"/>
      <c r="O102" s="145">
        <f t="shared" si="5"/>
        <v>0</v>
      </c>
      <c r="P102" s="70"/>
      <c r="Q102" s="70"/>
      <c r="R102" s="70"/>
      <c r="S102" s="71"/>
      <c r="T102" s="71"/>
      <c r="U102" s="147">
        <f t="shared" si="6"/>
        <v>0</v>
      </c>
      <c r="V102" s="147">
        <f t="shared" si="16"/>
        <v>0</v>
      </c>
      <c r="W102" s="147">
        <f t="shared" si="7"/>
        <v>0</v>
      </c>
      <c r="X102" s="71"/>
      <c r="Y102" s="91"/>
      <c r="Z102" s="91"/>
      <c r="AA102" s="147">
        <f t="shared" si="8"/>
        <v>0</v>
      </c>
      <c r="AB102" s="73"/>
      <c r="AC102" s="92"/>
      <c r="AD102" s="91"/>
      <c r="AE102" s="147">
        <f t="shared" si="9"/>
        <v>0</v>
      </c>
      <c r="AF102" s="73"/>
      <c r="AG102" s="92"/>
      <c r="AH102" s="91"/>
      <c r="AI102" s="147">
        <f t="shared" si="10"/>
        <v>0</v>
      </c>
      <c r="AJ102" s="147">
        <f t="shared" si="11"/>
        <v>0</v>
      </c>
      <c r="AK102" s="147">
        <f t="shared" si="12"/>
        <v>0</v>
      </c>
      <c r="AL102" s="147">
        <f t="shared" si="13"/>
        <v>0</v>
      </c>
      <c r="AM102" s="73"/>
      <c r="AN102" s="73"/>
      <c r="AO102" s="147">
        <f t="shared" si="14"/>
        <v>0</v>
      </c>
      <c r="AR102" s="94" t="str">
        <f t="shared" si="15"/>
        <v/>
      </c>
      <c r="AS102" s="72">
        <f>IF(P102&gt;'Costes máximos'!$D$22,'Costes máximos'!$D$22,P102)</f>
        <v>0</v>
      </c>
      <c r="AT102" s="72">
        <f>IF(Q102&gt;'Costes máximos'!$D$22,'Costes máximos'!$D$22,Q102)</f>
        <v>0</v>
      </c>
      <c r="AU102" s="72">
        <f>IF(R102&gt;'Costes máximos'!$D$22,'Costes máximos'!$D$22,R102)</f>
        <v>0</v>
      </c>
      <c r="AV102" s="72">
        <f>IF(S102&gt;'Costes máximos'!$D$22,'Costes máximos'!$D$22,S102)</f>
        <v>0</v>
      </c>
      <c r="AW102" s="72">
        <f>IF(T102&gt;'Costes máximos'!$D$22,'Costes máximos'!$D$22,T102)</f>
        <v>0</v>
      </c>
    </row>
    <row r="103" spans="2:49" outlineLevel="1" x14ac:dyDescent="0.3">
      <c r="B103" s="101"/>
      <c r="C103" s="102"/>
      <c r="D103" s="102"/>
      <c r="E103" s="102"/>
      <c r="F103" s="145">
        <f>IFERROR(INDEX('2. Paquetes y Tareas'!$F$16:$F$65,MATCH(AR103,'2. Paquetes y Tareas'!$E$16:$E$65,0)),0)</f>
        <v>0</v>
      </c>
      <c r="G103" s="88"/>
      <c r="H103" s="146">
        <f>IF($C$48="Investigación industrial",IFERROR(INDEX('4. Presupuesto Total '!$G$25:$G$43,MATCH(G103,'4. Presupuesto Total '!$B$25:$B$43,0)),""),IFERROR(INDEX('4. Presupuesto Total '!$H$25:$H$43,MATCH(G103,'4. Presupuesto Total '!$B$25:$B$43,0)),))</f>
        <v>0</v>
      </c>
      <c r="I103" s="67">
        <v>1</v>
      </c>
      <c r="J103" s="67"/>
      <c r="K103" s="67"/>
      <c r="L103" s="67"/>
      <c r="M103" s="67"/>
      <c r="N103" s="67"/>
      <c r="O103" s="145">
        <f t="shared" si="5"/>
        <v>0</v>
      </c>
      <c r="P103" s="70"/>
      <c r="Q103" s="70"/>
      <c r="R103" s="70"/>
      <c r="S103" s="71"/>
      <c r="T103" s="71"/>
      <c r="U103" s="147">
        <f t="shared" si="6"/>
        <v>0</v>
      </c>
      <c r="V103" s="147">
        <f t="shared" si="16"/>
        <v>0</v>
      </c>
      <c r="W103" s="147">
        <f t="shared" si="7"/>
        <v>0</v>
      </c>
      <c r="X103" s="71"/>
      <c r="Y103" s="91"/>
      <c r="Z103" s="91"/>
      <c r="AA103" s="147">
        <f t="shared" si="8"/>
        <v>0</v>
      </c>
      <c r="AB103" s="73"/>
      <c r="AC103" s="92"/>
      <c r="AD103" s="91"/>
      <c r="AE103" s="147">
        <f t="shared" si="9"/>
        <v>0</v>
      </c>
      <c r="AF103" s="73"/>
      <c r="AG103" s="92"/>
      <c r="AH103" s="91"/>
      <c r="AI103" s="147">
        <f t="shared" si="10"/>
        <v>0</v>
      </c>
      <c r="AJ103" s="147">
        <f t="shared" si="11"/>
        <v>0</v>
      </c>
      <c r="AK103" s="147">
        <f t="shared" si="12"/>
        <v>0</v>
      </c>
      <c r="AL103" s="147">
        <f t="shared" si="13"/>
        <v>0</v>
      </c>
      <c r="AM103" s="73"/>
      <c r="AN103" s="73"/>
      <c r="AO103" s="147">
        <f t="shared" si="14"/>
        <v>0</v>
      </c>
      <c r="AR103" s="94" t="str">
        <f t="shared" si="15"/>
        <v/>
      </c>
      <c r="AS103" s="72">
        <f>IF(P103&gt;'Costes máximos'!$D$22,'Costes máximos'!$D$22,P103)</f>
        <v>0</v>
      </c>
      <c r="AT103" s="72">
        <f>IF(Q103&gt;'Costes máximos'!$D$22,'Costes máximos'!$D$22,Q103)</f>
        <v>0</v>
      </c>
      <c r="AU103" s="72">
        <f>IF(R103&gt;'Costes máximos'!$D$22,'Costes máximos'!$D$22,R103)</f>
        <v>0</v>
      </c>
      <c r="AV103" s="72">
        <f>IF(S103&gt;'Costes máximos'!$D$22,'Costes máximos'!$D$22,S103)</f>
        <v>0</v>
      </c>
      <c r="AW103" s="72">
        <f>IF(T103&gt;'Costes máximos'!$D$22,'Costes máximos'!$D$22,T103)</f>
        <v>0</v>
      </c>
    </row>
    <row r="104" spans="2:49" outlineLevel="1" x14ac:dyDescent="0.3">
      <c r="B104" s="101"/>
      <c r="C104" s="102"/>
      <c r="D104" s="102"/>
      <c r="E104" s="102"/>
      <c r="F104" s="145">
        <f>IFERROR(INDEX('2. Paquetes y Tareas'!$F$16:$F$65,MATCH(AR104,'2. Paquetes y Tareas'!$E$16:$E$65,0)),0)</f>
        <v>0</v>
      </c>
      <c r="G104" s="88"/>
      <c r="H104" s="146">
        <f>IF($C$48="Investigación industrial",IFERROR(INDEX('4. Presupuesto Total '!$G$25:$G$43,MATCH(G104,'4. Presupuesto Total '!$B$25:$B$43,0)),""),IFERROR(INDEX('4. Presupuesto Total '!$H$25:$H$43,MATCH(G104,'4. Presupuesto Total '!$B$25:$B$43,0)),))</f>
        <v>0</v>
      </c>
      <c r="I104" s="67">
        <v>1</v>
      </c>
      <c r="J104" s="67"/>
      <c r="K104" s="67"/>
      <c r="L104" s="67"/>
      <c r="M104" s="67"/>
      <c r="N104" s="67"/>
      <c r="O104" s="145">
        <f t="shared" si="5"/>
        <v>0</v>
      </c>
      <c r="P104" s="70"/>
      <c r="Q104" s="70"/>
      <c r="R104" s="70"/>
      <c r="S104" s="71"/>
      <c r="T104" s="71"/>
      <c r="U104" s="147">
        <f t="shared" si="6"/>
        <v>0</v>
      </c>
      <c r="V104" s="147">
        <f t="shared" si="16"/>
        <v>0</v>
      </c>
      <c r="W104" s="147">
        <f t="shared" si="7"/>
        <v>0</v>
      </c>
      <c r="X104" s="71"/>
      <c r="Y104" s="91"/>
      <c r="Z104" s="91"/>
      <c r="AA104" s="147">
        <f t="shared" si="8"/>
        <v>0</v>
      </c>
      <c r="AB104" s="73"/>
      <c r="AC104" s="92"/>
      <c r="AD104" s="91"/>
      <c r="AE104" s="147">
        <f t="shared" si="9"/>
        <v>0</v>
      </c>
      <c r="AF104" s="73"/>
      <c r="AG104" s="92"/>
      <c r="AH104" s="91"/>
      <c r="AI104" s="147">
        <f t="shared" si="10"/>
        <v>0</v>
      </c>
      <c r="AJ104" s="147">
        <f t="shared" si="11"/>
        <v>0</v>
      </c>
      <c r="AK104" s="147">
        <f t="shared" si="12"/>
        <v>0</v>
      </c>
      <c r="AL104" s="147">
        <f t="shared" si="13"/>
        <v>0</v>
      </c>
      <c r="AM104" s="73"/>
      <c r="AN104" s="73"/>
      <c r="AO104" s="147">
        <f t="shared" si="14"/>
        <v>0</v>
      </c>
      <c r="AR104" s="94" t="str">
        <f t="shared" si="15"/>
        <v/>
      </c>
      <c r="AS104" s="72">
        <f>IF(P104&gt;'Costes máximos'!$D$22,'Costes máximos'!$D$22,P104)</f>
        <v>0</v>
      </c>
      <c r="AT104" s="72">
        <f>IF(Q104&gt;'Costes máximos'!$D$22,'Costes máximos'!$D$22,Q104)</f>
        <v>0</v>
      </c>
      <c r="AU104" s="72">
        <f>IF(R104&gt;'Costes máximos'!$D$22,'Costes máximos'!$D$22,R104)</f>
        <v>0</v>
      </c>
      <c r="AV104" s="72">
        <f>IF(S104&gt;'Costes máximos'!$D$22,'Costes máximos'!$D$22,S104)</f>
        <v>0</v>
      </c>
      <c r="AW104" s="72">
        <f>IF(T104&gt;'Costes máximos'!$D$22,'Costes máximos'!$D$22,T104)</f>
        <v>0</v>
      </c>
    </row>
    <row r="105" spans="2:49" outlineLevel="1" x14ac:dyDescent="0.3">
      <c r="B105" s="101"/>
      <c r="C105" s="102"/>
      <c r="D105" s="102"/>
      <c r="E105" s="102"/>
      <c r="F105" s="145">
        <f>IFERROR(INDEX('2. Paquetes y Tareas'!$F$16:$F$65,MATCH(AR105,'2. Paquetes y Tareas'!$E$16:$E$65,0)),0)</f>
        <v>0</v>
      </c>
      <c r="G105" s="88"/>
      <c r="H105" s="146">
        <f>IF($C$48="Investigación industrial",IFERROR(INDEX('4. Presupuesto Total '!$G$25:$G$43,MATCH(G105,'4. Presupuesto Total '!$B$25:$B$43,0)),""),IFERROR(INDEX('4. Presupuesto Total '!$H$25:$H$43,MATCH(G105,'4. Presupuesto Total '!$B$25:$B$43,0)),))</f>
        <v>0</v>
      </c>
      <c r="I105" s="67">
        <v>1</v>
      </c>
      <c r="J105" s="67"/>
      <c r="K105" s="67"/>
      <c r="L105" s="67"/>
      <c r="M105" s="67"/>
      <c r="N105" s="67"/>
      <c r="O105" s="145">
        <f t="shared" si="5"/>
        <v>0</v>
      </c>
      <c r="P105" s="70"/>
      <c r="Q105" s="70"/>
      <c r="R105" s="70"/>
      <c r="S105" s="71"/>
      <c r="T105" s="71"/>
      <c r="U105" s="147">
        <f t="shared" si="6"/>
        <v>0</v>
      </c>
      <c r="V105" s="147">
        <f t="shared" si="16"/>
        <v>0</v>
      </c>
      <c r="W105" s="147">
        <f t="shared" si="7"/>
        <v>0</v>
      </c>
      <c r="X105" s="71"/>
      <c r="Y105" s="91"/>
      <c r="Z105" s="91"/>
      <c r="AA105" s="147">
        <f t="shared" si="8"/>
        <v>0</v>
      </c>
      <c r="AB105" s="73"/>
      <c r="AC105" s="92"/>
      <c r="AD105" s="91"/>
      <c r="AE105" s="147">
        <f t="shared" si="9"/>
        <v>0</v>
      </c>
      <c r="AF105" s="73"/>
      <c r="AG105" s="92"/>
      <c r="AH105" s="91"/>
      <c r="AI105" s="147">
        <f t="shared" si="10"/>
        <v>0</v>
      </c>
      <c r="AJ105" s="147">
        <f t="shared" si="11"/>
        <v>0</v>
      </c>
      <c r="AK105" s="147">
        <f t="shared" si="12"/>
        <v>0</v>
      </c>
      <c r="AL105" s="147">
        <f t="shared" si="13"/>
        <v>0</v>
      </c>
      <c r="AM105" s="73"/>
      <c r="AN105" s="73"/>
      <c r="AO105" s="147">
        <f t="shared" si="14"/>
        <v>0</v>
      </c>
      <c r="AR105" s="94" t="str">
        <f t="shared" si="15"/>
        <v/>
      </c>
      <c r="AS105" s="72">
        <f>IF(P105&gt;'Costes máximos'!$D$22,'Costes máximos'!$D$22,P105)</f>
        <v>0</v>
      </c>
      <c r="AT105" s="72">
        <f>IF(Q105&gt;'Costes máximos'!$D$22,'Costes máximos'!$D$22,Q105)</f>
        <v>0</v>
      </c>
      <c r="AU105" s="72">
        <f>IF(R105&gt;'Costes máximos'!$D$22,'Costes máximos'!$D$22,R105)</f>
        <v>0</v>
      </c>
      <c r="AV105" s="72">
        <f>IF(S105&gt;'Costes máximos'!$D$22,'Costes máximos'!$D$22,S105)</f>
        <v>0</v>
      </c>
      <c r="AW105" s="72">
        <f>IF(T105&gt;'Costes máximos'!$D$22,'Costes máximos'!$D$22,T105)</f>
        <v>0</v>
      </c>
    </row>
    <row r="106" spans="2:49" outlineLevel="1" x14ac:dyDescent="0.3">
      <c r="B106" s="101"/>
      <c r="C106" s="102"/>
      <c r="D106" s="102"/>
      <c r="E106" s="102"/>
      <c r="F106" s="145">
        <f>IFERROR(INDEX('2. Paquetes y Tareas'!$F$16:$F$65,MATCH(AR106,'2. Paquetes y Tareas'!$E$16:$E$65,0)),0)</f>
        <v>0</v>
      </c>
      <c r="G106" s="88"/>
      <c r="H106" s="146">
        <f>IF($C$48="Investigación industrial",IFERROR(INDEX('4. Presupuesto Total '!$G$25:$G$43,MATCH(G106,'4. Presupuesto Total '!$B$25:$B$43,0)),""),IFERROR(INDEX('4. Presupuesto Total '!$H$25:$H$43,MATCH(G106,'4. Presupuesto Total '!$B$25:$B$43,0)),))</f>
        <v>0</v>
      </c>
      <c r="I106" s="67">
        <v>1</v>
      </c>
      <c r="J106" s="67"/>
      <c r="K106" s="67"/>
      <c r="L106" s="67"/>
      <c r="M106" s="67"/>
      <c r="N106" s="67"/>
      <c r="O106" s="145">
        <f t="shared" si="5"/>
        <v>0</v>
      </c>
      <c r="P106" s="70"/>
      <c r="Q106" s="70"/>
      <c r="R106" s="70"/>
      <c r="S106" s="71"/>
      <c r="T106" s="71"/>
      <c r="U106" s="147">
        <f t="shared" si="6"/>
        <v>0</v>
      </c>
      <c r="V106" s="147">
        <f t="shared" si="16"/>
        <v>0</v>
      </c>
      <c r="W106" s="147">
        <f t="shared" si="7"/>
        <v>0</v>
      </c>
      <c r="X106" s="71"/>
      <c r="Y106" s="91"/>
      <c r="Z106" s="91"/>
      <c r="AA106" s="147">
        <f t="shared" si="8"/>
        <v>0</v>
      </c>
      <c r="AB106" s="73"/>
      <c r="AC106" s="92"/>
      <c r="AD106" s="91"/>
      <c r="AE106" s="147">
        <f t="shared" si="9"/>
        <v>0</v>
      </c>
      <c r="AF106" s="73"/>
      <c r="AG106" s="92"/>
      <c r="AH106" s="91"/>
      <c r="AI106" s="147">
        <f t="shared" si="10"/>
        <v>0</v>
      </c>
      <c r="AJ106" s="147">
        <f t="shared" si="11"/>
        <v>0</v>
      </c>
      <c r="AK106" s="147">
        <f t="shared" si="12"/>
        <v>0</v>
      </c>
      <c r="AL106" s="147">
        <f t="shared" si="13"/>
        <v>0</v>
      </c>
      <c r="AM106" s="73"/>
      <c r="AN106" s="73"/>
      <c r="AO106" s="147">
        <f t="shared" si="14"/>
        <v>0</v>
      </c>
      <c r="AR106" s="94" t="str">
        <f t="shared" si="15"/>
        <v/>
      </c>
      <c r="AS106" s="72">
        <f>IF(P106&gt;'Costes máximos'!$D$22,'Costes máximos'!$D$22,P106)</f>
        <v>0</v>
      </c>
      <c r="AT106" s="72">
        <f>IF(Q106&gt;'Costes máximos'!$D$22,'Costes máximos'!$D$22,Q106)</f>
        <v>0</v>
      </c>
      <c r="AU106" s="72">
        <f>IF(R106&gt;'Costes máximos'!$D$22,'Costes máximos'!$D$22,R106)</f>
        <v>0</v>
      </c>
      <c r="AV106" s="72">
        <f>IF(S106&gt;'Costes máximos'!$D$22,'Costes máximos'!$D$22,S106)</f>
        <v>0</v>
      </c>
      <c r="AW106" s="72">
        <f>IF(T106&gt;'Costes máximos'!$D$22,'Costes máximos'!$D$22,T106)</f>
        <v>0</v>
      </c>
    </row>
    <row r="107" spans="2:49" outlineLevel="1" x14ac:dyDescent="0.3">
      <c r="B107" s="101"/>
      <c r="C107" s="102"/>
      <c r="D107" s="102"/>
      <c r="E107" s="102"/>
      <c r="F107" s="145">
        <f>IFERROR(INDEX('2. Paquetes y Tareas'!$F$16:$F$65,MATCH(AR107,'2. Paquetes y Tareas'!$E$16:$E$65,0)),0)</f>
        <v>0</v>
      </c>
      <c r="G107" s="88"/>
      <c r="H107" s="146">
        <f>IF($C$48="Investigación industrial",IFERROR(INDEX('4. Presupuesto Total '!$G$25:$G$43,MATCH(G107,'4. Presupuesto Total '!$B$25:$B$43,0)),""),IFERROR(INDEX('4. Presupuesto Total '!$H$25:$H$43,MATCH(G107,'4. Presupuesto Total '!$B$25:$B$43,0)),))</f>
        <v>0</v>
      </c>
      <c r="I107" s="67">
        <v>1</v>
      </c>
      <c r="J107" s="67"/>
      <c r="K107" s="67"/>
      <c r="L107" s="67"/>
      <c r="M107" s="67"/>
      <c r="N107" s="67"/>
      <c r="O107" s="145">
        <f t="shared" si="5"/>
        <v>0</v>
      </c>
      <c r="P107" s="70"/>
      <c r="Q107" s="70"/>
      <c r="R107" s="70"/>
      <c r="S107" s="71"/>
      <c r="T107" s="71"/>
      <c r="U107" s="147">
        <f t="shared" si="6"/>
        <v>0</v>
      </c>
      <c r="V107" s="147">
        <f t="shared" si="16"/>
        <v>0</v>
      </c>
      <c r="W107" s="147">
        <f t="shared" si="7"/>
        <v>0</v>
      </c>
      <c r="X107" s="71"/>
      <c r="Y107" s="91"/>
      <c r="Z107" s="91"/>
      <c r="AA107" s="147">
        <f t="shared" si="8"/>
        <v>0</v>
      </c>
      <c r="AB107" s="73"/>
      <c r="AC107" s="92"/>
      <c r="AD107" s="91"/>
      <c r="AE107" s="147">
        <f t="shared" si="9"/>
        <v>0</v>
      </c>
      <c r="AF107" s="73"/>
      <c r="AG107" s="92"/>
      <c r="AH107" s="91"/>
      <c r="AI107" s="147">
        <f t="shared" si="10"/>
        <v>0</v>
      </c>
      <c r="AJ107" s="147">
        <f t="shared" si="11"/>
        <v>0</v>
      </c>
      <c r="AK107" s="147">
        <f t="shared" si="12"/>
        <v>0</v>
      </c>
      <c r="AL107" s="147">
        <f t="shared" si="13"/>
        <v>0</v>
      </c>
      <c r="AM107" s="73"/>
      <c r="AN107" s="73"/>
      <c r="AO107" s="147">
        <f t="shared" si="14"/>
        <v>0</v>
      </c>
      <c r="AR107" s="94" t="str">
        <f t="shared" si="15"/>
        <v/>
      </c>
      <c r="AS107" s="72">
        <f>IF(P107&gt;'Costes máximos'!$D$22,'Costes máximos'!$D$22,P107)</f>
        <v>0</v>
      </c>
      <c r="AT107" s="72">
        <f>IF(Q107&gt;'Costes máximos'!$D$22,'Costes máximos'!$D$22,Q107)</f>
        <v>0</v>
      </c>
      <c r="AU107" s="72">
        <f>IF(R107&gt;'Costes máximos'!$D$22,'Costes máximos'!$D$22,R107)</f>
        <v>0</v>
      </c>
      <c r="AV107" s="72">
        <f>IF(S107&gt;'Costes máximos'!$D$22,'Costes máximos'!$D$22,S107)</f>
        <v>0</v>
      </c>
      <c r="AW107" s="72">
        <f>IF(T107&gt;'Costes máximos'!$D$22,'Costes máximos'!$D$22,T107)</f>
        <v>0</v>
      </c>
    </row>
    <row r="108" spans="2:49" outlineLevel="1" x14ac:dyDescent="0.3">
      <c r="B108" s="101"/>
      <c r="C108" s="102"/>
      <c r="D108" s="102"/>
      <c r="E108" s="102"/>
      <c r="F108" s="145">
        <f>IFERROR(INDEX('2. Paquetes y Tareas'!$F$16:$F$65,MATCH(AR108,'2. Paquetes y Tareas'!$E$16:$E$65,0)),0)</f>
        <v>0</v>
      </c>
      <c r="G108" s="88"/>
      <c r="H108" s="146">
        <f>IF($C$48="Investigación industrial",IFERROR(INDEX('4. Presupuesto Total '!$G$25:$G$43,MATCH(G108,'4. Presupuesto Total '!$B$25:$B$43,0)),""),IFERROR(INDEX('4. Presupuesto Total '!$H$25:$H$43,MATCH(G108,'4. Presupuesto Total '!$B$25:$B$43,0)),))</f>
        <v>0</v>
      </c>
      <c r="I108" s="67">
        <v>1</v>
      </c>
      <c r="J108" s="67"/>
      <c r="K108" s="67"/>
      <c r="L108" s="67"/>
      <c r="M108" s="67"/>
      <c r="N108" s="67"/>
      <c r="O108" s="145">
        <f t="shared" si="5"/>
        <v>0</v>
      </c>
      <c r="P108" s="70"/>
      <c r="Q108" s="70"/>
      <c r="R108" s="70"/>
      <c r="S108" s="71"/>
      <c r="T108" s="71"/>
      <c r="U108" s="147">
        <f t="shared" si="6"/>
        <v>0</v>
      </c>
      <c r="V108" s="147">
        <f t="shared" si="16"/>
        <v>0</v>
      </c>
      <c r="W108" s="147">
        <f t="shared" si="7"/>
        <v>0</v>
      </c>
      <c r="X108" s="71"/>
      <c r="Y108" s="91"/>
      <c r="Z108" s="91"/>
      <c r="AA108" s="147">
        <f t="shared" si="8"/>
        <v>0</v>
      </c>
      <c r="AB108" s="73"/>
      <c r="AC108" s="92"/>
      <c r="AD108" s="91"/>
      <c r="AE108" s="147">
        <f t="shared" si="9"/>
        <v>0</v>
      </c>
      <c r="AF108" s="73"/>
      <c r="AG108" s="92"/>
      <c r="AH108" s="91"/>
      <c r="AI108" s="147">
        <f t="shared" si="10"/>
        <v>0</v>
      </c>
      <c r="AJ108" s="147">
        <f t="shared" si="11"/>
        <v>0</v>
      </c>
      <c r="AK108" s="147">
        <f t="shared" si="12"/>
        <v>0</v>
      </c>
      <c r="AL108" s="147">
        <f t="shared" si="13"/>
        <v>0</v>
      </c>
      <c r="AM108" s="73"/>
      <c r="AN108" s="73"/>
      <c r="AO108" s="147">
        <f t="shared" si="14"/>
        <v>0</v>
      </c>
      <c r="AR108" s="94" t="str">
        <f t="shared" si="15"/>
        <v/>
      </c>
      <c r="AS108" s="72">
        <f>IF(P108&gt;'Costes máximos'!$D$22,'Costes máximos'!$D$22,P108)</f>
        <v>0</v>
      </c>
      <c r="AT108" s="72">
        <f>IF(Q108&gt;'Costes máximos'!$D$22,'Costes máximos'!$D$22,Q108)</f>
        <v>0</v>
      </c>
      <c r="AU108" s="72">
        <f>IF(R108&gt;'Costes máximos'!$D$22,'Costes máximos'!$D$22,R108)</f>
        <v>0</v>
      </c>
      <c r="AV108" s="72">
        <f>IF(S108&gt;'Costes máximos'!$D$22,'Costes máximos'!$D$22,S108)</f>
        <v>0</v>
      </c>
      <c r="AW108" s="72">
        <f>IF(T108&gt;'Costes máximos'!$D$22,'Costes máximos'!$D$22,T108)</f>
        <v>0</v>
      </c>
    </row>
    <row r="109" spans="2:49" x14ac:dyDescent="0.3">
      <c r="B109" s="101"/>
      <c r="C109" s="102"/>
      <c r="D109" s="102"/>
      <c r="E109" s="102"/>
      <c r="F109" s="145">
        <f>IFERROR(INDEX('2. Paquetes y Tareas'!$F$16:$F$65,MATCH(AR109,'2. Paquetes y Tareas'!$E$16:$E$65,0)),0)</f>
        <v>0</v>
      </c>
      <c r="G109" s="88"/>
      <c r="H109" s="146">
        <f>IF($C$48="Investigación industrial",IFERROR(INDEX('4. Presupuesto Total '!$G$25:$G$43,MATCH(G109,'4. Presupuesto Total '!$B$25:$B$43,0)),""),IFERROR(INDEX('4. Presupuesto Total '!$H$25:$H$43,MATCH(G109,'4. Presupuesto Total '!$B$25:$B$43,0)),))</f>
        <v>0</v>
      </c>
      <c r="I109" s="67">
        <v>1</v>
      </c>
      <c r="J109" s="67"/>
      <c r="K109" s="67"/>
      <c r="L109" s="67"/>
      <c r="M109" s="67"/>
      <c r="N109" s="67"/>
      <c r="O109" s="145">
        <f t="shared" si="5"/>
        <v>0</v>
      </c>
      <c r="P109" s="70"/>
      <c r="Q109" s="70"/>
      <c r="R109" s="70"/>
      <c r="S109" s="71"/>
      <c r="T109" s="71"/>
      <c r="U109" s="147">
        <f t="shared" si="6"/>
        <v>0</v>
      </c>
      <c r="V109" s="147">
        <f t="shared" si="16"/>
        <v>0</v>
      </c>
      <c r="W109" s="147">
        <f t="shared" si="7"/>
        <v>0</v>
      </c>
      <c r="X109" s="71"/>
      <c r="Y109" s="91"/>
      <c r="Z109" s="91"/>
      <c r="AA109" s="147">
        <f t="shared" si="8"/>
        <v>0</v>
      </c>
      <c r="AB109" s="73"/>
      <c r="AC109" s="92"/>
      <c r="AD109" s="91"/>
      <c r="AE109" s="147">
        <f t="shared" si="9"/>
        <v>0</v>
      </c>
      <c r="AF109" s="73"/>
      <c r="AG109" s="92"/>
      <c r="AH109" s="91"/>
      <c r="AI109" s="147">
        <f t="shared" si="10"/>
        <v>0</v>
      </c>
      <c r="AJ109" s="147">
        <f t="shared" si="11"/>
        <v>0</v>
      </c>
      <c r="AK109" s="147">
        <f t="shared" si="12"/>
        <v>0</v>
      </c>
      <c r="AL109" s="147">
        <f t="shared" si="13"/>
        <v>0</v>
      </c>
      <c r="AM109" s="73"/>
      <c r="AN109" s="73"/>
      <c r="AO109" s="147">
        <f t="shared" si="14"/>
        <v>0</v>
      </c>
      <c r="AR109" s="94" t="str">
        <f t="shared" si="15"/>
        <v/>
      </c>
      <c r="AS109" s="72">
        <f>IF(P109&gt;'Costes máximos'!$D$22,'Costes máximos'!$D$22,P109)</f>
        <v>0</v>
      </c>
      <c r="AT109" s="72">
        <f>IF(Q109&gt;'Costes máximos'!$D$22,'Costes máximos'!$D$22,Q109)</f>
        <v>0</v>
      </c>
      <c r="AU109" s="72">
        <f>IF(R109&gt;'Costes máximos'!$D$22,'Costes máximos'!$D$22,R109)</f>
        <v>0</v>
      </c>
      <c r="AV109" s="72">
        <f>IF(S109&gt;'Costes máximos'!$D$22,'Costes máximos'!$D$22,S109)</f>
        <v>0</v>
      </c>
      <c r="AW109" s="72">
        <f>IF(T109&gt;'Costes máximos'!$D$22,'Costes máximos'!$D$22,T109)</f>
        <v>0</v>
      </c>
    </row>
    <row r="110" spans="2:49" outlineLevel="1" x14ac:dyDescent="0.3">
      <c r="B110" s="101"/>
      <c r="C110" s="102"/>
      <c r="D110" s="102"/>
      <c r="E110" s="102"/>
      <c r="F110" s="145">
        <f>IFERROR(INDEX('2. Paquetes y Tareas'!$F$16:$F$65,MATCH(AR110,'2. Paquetes y Tareas'!$E$16:$E$65,0)),0)</f>
        <v>0</v>
      </c>
      <c r="G110" s="88"/>
      <c r="H110" s="146">
        <f>IF($C$48="Investigación industrial",IFERROR(INDEX('4. Presupuesto Total '!$G$25:$G$43,MATCH(G110,'4. Presupuesto Total '!$B$25:$B$43,0)),""),IFERROR(INDEX('4. Presupuesto Total '!$H$25:$H$43,MATCH(G110,'4. Presupuesto Total '!$B$25:$B$43,0)),))</f>
        <v>0</v>
      </c>
      <c r="I110" s="67">
        <v>1</v>
      </c>
      <c r="J110" s="67"/>
      <c r="K110" s="67"/>
      <c r="L110" s="67"/>
      <c r="M110" s="67"/>
      <c r="N110" s="67"/>
      <c r="O110" s="145">
        <f t="shared" si="5"/>
        <v>0</v>
      </c>
      <c r="P110" s="70"/>
      <c r="Q110" s="70"/>
      <c r="R110" s="70"/>
      <c r="S110" s="71"/>
      <c r="T110" s="71"/>
      <c r="U110" s="147">
        <f t="shared" si="6"/>
        <v>0</v>
      </c>
      <c r="V110" s="147">
        <f t="shared" si="16"/>
        <v>0</v>
      </c>
      <c r="W110" s="147">
        <f t="shared" si="7"/>
        <v>0</v>
      </c>
      <c r="X110" s="71"/>
      <c r="Y110" s="91"/>
      <c r="Z110" s="91"/>
      <c r="AA110" s="147">
        <f t="shared" si="8"/>
        <v>0</v>
      </c>
      <c r="AB110" s="73"/>
      <c r="AC110" s="92"/>
      <c r="AD110" s="91"/>
      <c r="AE110" s="147">
        <f t="shared" si="9"/>
        <v>0</v>
      </c>
      <c r="AF110" s="73"/>
      <c r="AG110" s="92"/>
      <c r="AH110" s="91"/>
      <c r="AI110" s="147">
        <f t="shared" si="10"/>
        <v>0</v>
      </c>
      <c r="AJ110" s="147">
        <f t="shared" si="11"/>
        <v>0</v>
      </c>
      <c r="AK110" s="147">
        <f t="shared" si="12"/>
        <v>0</v>
      </c>
      <c r="AL110" s="147">
        <f t="shared" si="13"/>
        <v>0</v>
      </c>
      <c r="AM110" s="73"/>
      <c r="AN110" s="73"/>
      <c r="AO110" s="147">
        <f t="shared" si="14"/>
        <v>0</v>
      </c>
      <c r="AR110" s="94" t="str">
        <f t="shared" si="15"/>
        <v/>
      </c>
      <c r="AS110" s="72">
        <f>IF(P110&gt;'Costes máximos'!$D$22,'Costes máximos'!$D$22,P110)</f>
        <v>0</v>
      </c>
      <c r="AT110" s="72">
        <f>IF(Q110&gt;'Costes máximos'!$D$22,'Costes máximos'!$D$22,Q110)</f>
        <v>0</v>
      </c>
      <c r="AU110" s="72">
        <f>IF(R110&gt;'Costes máximos'!$D$22,'Costes máximos'!$D$22,R110)</f>
        <v>0</v>
      </c>
      <c r="AV110" s="72">
        <f>IF(S110&gt;'Costes máximos'!$D$22,'Costes máximos'!$D$22,S110)</f>
        <v>0</v>
      </c>
      <c r="AW110" s="72">
        <f>IF(T110&gt;'Costes máximos'!$D$22,'Costes máximos'!$D$22,T110)</f>
        <v>0</v>
      </c>
    </row>
    <row r="111" spans="2:49" outlineLevel="1" x14ac:dyDescent="0.3">
      <c r="B111" s="101"/>
      <c r="C111" s="102"/>
      <c r="D111" s="102"/>
      <c r="E111" s="102"/>
      <c r="F111" s="145">
        <f>IFERROR(INDEX('2. Paquetes y Tareas'!$F$16:$F$65,MATCH(AR111,'2. Paquetes y Tareas'!$E$16:$E$65,0)),0)</f>
        <v>0</v>
      </c>
      <c r="G111" s="88"/>
      <c r="H111" s="146">
        <f>IF($C$48="Investigación industrial",IFERROR(INDEX('4. Presupuesto Total '!$G$25:$G$43,MATCH(G111,'4. Presupuesto Total '!$B$25:$B$43,0)),""),IFERROR(INDEX('4. Presupuesto Total '!$H$25:$H$43,MATCH(G111,'4. Presupuesto Total '!$B$25:$B$43,0)),))</f>
        <v>0</v>
      </c>
      <c r="I111" s="67">
        <v>1</v>
      </c>
      <c r="J111" s="67"/>
      <c r="K111" s="67"/>
      <c r="L111" s="67"/>
      <c r="M111" s="67"/>
      <c r="N111" s="67"/>
      <c r="O111" s="145">
        <f t="shared" si="5"/>
        <v>0</v>
      </c>
      <c r="P111" s="70"/>
      <c r="Q111" s="70"/>
      <c r="R111" s="70"/>
      <c r="S111" s="71"/>
      <c r="T111" s="71"/>
      <c r="U111" s="147">
        <f t="shared" si="6"/>
        <v>0</v>
      </c>
      <c r="V111" s="147">
        <f t="shared" si="16"/>
        <v>0</v>
      </c>
      <c r="W111" s="147">
        <f t="shared" si="7"/>
        <v>0</v>
      </c>
      <c r="X111" s="71"/>
      <c r="Y111" s="91"/>
      <c r="Z111" s="91"/>
      <c r="AA111" s="147">
        <f t="shared" si="8"/>
        <v>0</v>
      </c>
      <c r="AB111" s="73"/>
      <c r="AC111" s="92"/>
      <c r="AD111" s="91"/>
      <c r="AE111" s="147">
        <f t="shared" si="9"/>
        <v>0</v>
      </c>
      <c r="AF111" s="73"/>
      <c r="AG111" s="92"/>
      <c r="AH111" s="91"/>
      <c r="AI111" s="147">
        <f t="shared" si="10"/>
        <v>0</v>
      </c>
      <c r="AJ111" s="147">
        <f t="shared" si="11"/>
        <v>0</v>
      </c>
      <c r="AK111" s="147">
        <f t="shared" si="12"/>
        <v>0</v>
      </c>
      <c r="AL111" s="147">
        <f t="shared" si="13"/>
        <v>0</v>
      </c>
      <c r="AM111" s="73"/>
      <c r="AN111" s="73"/>
      <c r="AO111" s="147">
        <f t="shared" si="14"/>
        <v>0</v>
      </c>
      <c r="AR111" s="94" t="str">
        <f t="shared" si="15"/>
        <v/>
      </c>
      <c r="AS111" s="72">
        <f>IF(P111&gt;'Costes máximos'!$D$22,'Costes máximos'!$D$22,P111)</f>
        <v>0</v>
      </c>
      <c r="AT111" s="72">
        <f>IF(Q111&gt;'Costes máximos'!$D$22,'Costes máximos'!$D$22,Q111)</f>
        <v>0</v>
      </c>
      <c r="AU111" s="72">
        <f>IF(R111&gt;'Costes máximos'!$D$22,'Costes máximos'!$D$22,R111)</f>
        <v>0</v>
      </c>
      <c r="AV111" s="72">
        <f>IF(S111&gt;'Costes máximos'!$D$22,'Costes máximos'!$D$22,S111)</f>
        <v>0</v>
      </c>
      <c r="AW111" s="72">
        <f>IF(T111&gt;'Costes máximos'!$D$22,'Costes máximos'!$D$22,T111)</f>
        <v>0</v>
      </c>
    </row>
    <row r="112" spans="2:49" outlineLevel="1" x14ac:dyDescent="0.3">
      <c r="B112" s="101"/>
      <c r="C112" s="102"/>
      <c r="D112" s="102"/>
      <c r="E112" s="102"/>
      <c r="F112" s="145">
        <f>IFERROR(INDEX('2. Paquetes y Tareas'!$F$16:$F$65,MATCH(AR112,'2. Paquetes y Tareas'!$E$16:$E$65,0)),0)</f>
        <v>0</v>
      </c>
      <c r="G112" s="88"/>
      <c r="H112" s="146">
        <f>IF($C$48="Investigación industrial",IFERROR(INDEX('4. Presupuesto Total '!$G$25:$G$43,MATCH(G112,'4. Presupuesto Total '!$B$25:$B$43,0)),""),IFERROR(INDEX('4. Presupuesto Total '!$H$25:$H$43,MATCH(G112,'4. Presupuesto Total '!$B$25:$B$43,0)),))</f>
        <v>0</v>
      </c>
      <c r="I112" s="67">
        <v>1</v>
      </c>
      <c r="J112" s="67"/>
      <c r="K112" s="67"/>
      <c r="L112" s="67"/>
      <c r="M112" s="67"/>
      <c r="N112" s="67"/>
      <c r="O112" s="145">
        <f t="shared" si="5"/>
        <v>0</v>
      </c>
      <c r="P112" s="70"/>
      <c r="Q112" s="70"/>
      <c r="R112" s="70"/>
      <c r="S112" s="71"/>
      <c r="T112" s="71"/>
      <c r="U112" s="147">
        <f t="shared" si="6"/>
        <v>0</v>
      </c>
      <c r="V112" s="147">
        <f t="shared" si="16"/>
        <v>0</v>
      </c>
      <c r="W112" s="147">
        <f t="shared" si="7"/>
        <v>0</v>
      </c>
      <c r="X112" s="71"/>
      <c r="Y112" s="91"/>
      <c r="Z112" s="91"/>
      <c r="AA112" s="147">
        <f t="shared" si="8"/>
        <v>0</v>
      </c>
      <c r="AB112" s="73"/>
      <c r="AC112" s="92"/>
      <c r="AD112" s="91"/>
      <c r="AE112" s="147">
        <f t="shared" si="9"/>
        <v>0</v>
      </c>
      <c r="AF112" s="73"/>
      <c r="AG112" s="92"/>
      <c r="AH112" s="91"/>
      <c r="AI112" s="147">
        <f t="shared" si="10"/>
        <v>0</v>
      </c>
      <c r="AJ112" s="147">
        <f t="shared" si="11"/>
        <v>0</v>
      </c>
      <c r="AK112" s="147">
        <f t="shared" si="12"/>
        <v>0</v>
      </c>
      <c r="AL112" s="147">
        <f t="shared" si="13"/>
        <v>0</v>
      </c>
      <c r="AM112" s="73"/>
      <c r="AN112" s="73"/>
      <c r="AO112" s="147">
        <f t="shared" si="14"/>
        <v>0</v>
      </c>
      <c r="AR112" s="94" t="str">
        <f t="shared" si="15"/>
        <v/>
      </c>
      <c r="AS112" s="72">
        <f>IF(P112&gt;'Costes máximos'!$D$22,'Costes máximos'!$D$22,P112)</f>
        <v>0</v>
      </c>
      <c r="AT112" s="72">
        <f>IF(Q112&gt;'Costes máximos'!$D$22,'Costes máximos'!$D$22,Q112)</f>
        <v>0</v>
      </c>
      <c r="AU112" s="72">
        <f>IF(R112&gt;'Costes máximos'!$D$22,'Costes máximos'!$D$22,R112)</f>
        <v>0</v>
      </c>
      <c r="AV112" s="72">
        <f>IF(S112&gt;'Costes máximos'!$D$22,'Costes máximos'!$D$22,S112)</f>
        <v>0</v>
      </c>
      <c r="AW112" s="72">
        <f>IF(T112&gt;'Costes máximos'!$D$22,'Costes máximos'!$D$22,T112)</f>
        <v>0</v>
      </c>
    </row>
    <row r="113" spans="2:49" outlineLevel="1" x14ac:dyDescent="0.3">
      <c r="B113" s="101"/>
      <c r="C113" s="102"/>
      <c r="D113" s="102"/>
      <c r="E113" s="102"/>
      <c r="F113" s="145">
        <f>IFERROR(INDEX('2. Paquetes y Tareas'!$F$16:$F$65,MATCH(AR113,'2. Paquetes y Tareas'!$E$16:$E$65,0)),0)</f>
        <v>0</v>
      </c>
      <c r="G113" s="88"/>
      <c r="H113" s="146">
        <f>IF($C$48="Investigación industrial",IFERROR(INDEX('4. Presupuesto Total '!$G$25:$G$43,MATCH(G113,'4. Presupuesto Total '!$B$25:$B$43,0)),""),IFERROR(INDEX('4. Presupuesto Total '!$H$25:$H$43,MATCH(G113,'4. Presupuesto Total '!$B$25:$B$43,0)),))</f>
        <v>0</v>
      </c>
      <c r="I113" s="67">
        <v>1</v>
      </c>
      <c r="J113" s="67"/>
      <c r="K113" s="67"/>
      <c r="L113" s="67"/>
      <c r="M113" s="67"/>
      <c r="N113" s="67"/>
      <c r="O113" s="145">
        <f t="shared" si="5"/>
        <v>0</v>
      </c>
      <c r="P113" s="70"/>
      <c r="Q113" s="70"/>
      <c r="R113" s="70"/>
      <c r="S113" s="71"/>
      <c r="T113" s="71"/>
      <c r="U113" s="147">
        <f t="shared" si="6"/>
        <v>0</v>
      </c>
      <c r="V113" s="147">
        <f t="shared" si="16"/>
        <v>0</v>
      </c>
      <c r="W113" s="147">
        <f t="shared" si="7"/>
        <v>0</v>
      </c>
      <c r="X113" s="71"/>
      <c r="Y113" s="91"/>
      <c r="Z113" s="91"/>
      <c r="AA113" s="147">
        <f t="shared" si="8"/>
        <v>0</v>
      </c>
      <c r="AB113" s="73"/>
      <c r="AC113" s="92"/>
      <c r="AD113" s="91"/>
      <c r="AE113" s="147">
        <f t="shared" si="9"/>
        <v>0</v>
      </c>
      <c r="AF113" s="73"/>
      <c r="AG113" s="92"/>
      <c r="AH113" s="91"/>
      <c r="AI113" s="147">
        <f t="shared" si="10"/>
        <v>0</v>
      </c>
      <c r="AJ113" s="147">
        <f t="shared" si="11"/>
        <v>0</v>
      </c>
      <c r="AK113" s="147">
        <f t="shared" si="12"/>
        <v>0</v>
      </c>
      <c r="AL113" s="147">
        <f t="shared" si="13"/>
        <v>0</v>
      </c>
      <c r="AM113" s="73"/>
      <c r="AN113" s="73"/>
      <c r="AO113" s="147">
        <f t="shared" si="14"/>
        <v>0</v>
      </c>
      <c r="AR113" s="94" t="str">
        <f t="shared" si="15"/>
        <v/>
      </c>
      <c r="AS113" s="72">
        <f>IF(P113&gt;'Costes máximos'!$D$22,'Costes máximos'!$D$22,P113)</f>
        <v>0</v>
      </c>
      <c r="AT113" s="72">
        <f>IF(Q113&gt;'Costes máximos'!$D$22,'Costes máximos'!$D$22,Q113)</f>
        <v>0</v>
      </c>
      <c r="AU113" s="72">
        <f>IF(R113&gt;'Costes máximos'!$D$22,'Costes máximos'!$D$22,R113)</f>
        <v>0</v>
      </c>
      <c r="AV113" s="72">
        <f>IF(S113&gt;'Costes máximos'!$D$22,'Costes máximos'!$D$22,S113)</f>
        <v>0</v>
      </c>
      <c r="AW113" s="72">
        <f>IF(T113&gt;'Costes máximos'!$D$22,'Costes máximos'!$D$22,T113)</f>
        <v>0</v>
      </c>
    </row>
    <row r="114" spans="2:49" outlineLevel="1" x14ac:dyDescent="0.3">
      <c r="B114" s="101"/>
      <c r="C114" s="102"/>
      <c r="D114" s="102"/>
      <c r="E114" s="102"/>
      <c r="F114" s="145">
        <f>IFERROR(INDEX('2. Paquetes y Tareas'!$F$16:$F$65,MATCH(AR114,'2. Paquetes y Tareas'!$E$16:$E$65,0)),0)</f>
        <v>0</v>
      </c>
      <c r="G114" s="88"/>
      <c r="H114" s="146">
        <f>IF($C$48="Investigación industrial",IFERROR(INDEX('4. Presupuesto Total '!$G$25:$G$43,MATCH(G114,'4. Presupuesto Total '!$B$25:$B$43,0)),""),IFERROR(INDEX('4. Presupuesto Total '!$H$25:$H$43,MATCH(G114,'4. Presupuesto Total '!$B$25:$B$43,0)),))</f>
        <v>0</v>
      </c>
      <c r="I114" s="67">
        <v>1</v>
      </c>
      <c r="J114" s="67"/>
      <c r="K114" s="67"/>
      <c r="L114" s="67"/>
      <c r="M114" s="67"/>
      <c r="N114" s="67"/>
      <c r="O114" s="145">
        <f t="shared" si="5"/>
        <v>0</v>
      </c>
      <c r="P114" s="70"/>
      <c r="Q114" s="70"/>
      <c r="R114" s="70"/>
      <c r="S114" s="71"/>
      <c r="T114" s="71"/>
      <c r="U114" s="147">
        <f t="shared" si="6"/>
        <v>0</v>
      </c>
      <c r="V114" s="147">
        <f t="shared" si="16"/>
        <v>0</v>
      </c>
      <c r="W114" s="147">
        <f t="shared" si="7"/>
        <v>0</v>
      </c>
      <c r="X114" s="71"/>
      <c r="Y114" s="91"/>
      <c r="Z114" s="91"/>
      <c r="AA114" s="147">
        <f t="shared" si="8"/>
        <v>0</v>
      </c>
      <c r="AB114" s="73"/>
      <c r="AC114" s="92"/>
      <c r="AD114" s="91"/>
      <c r="AE114" s="147">
        <f t="shared" si="9"/>
        <v>0</v>
      </c>
      <c r="AF114" s="73"/>
      <c r="AG114" s="92"/>
      <c r="AH114" s="91"/>
      <c r="AI114" s="147">
        <f t="shared" si="10"/>
        <v>0</v>
      </c>
      <c r="AJ114" s="147">
        <f t="shared" si="11"/>
        <v>0</v>
      </c>
      <c r="AK114" s="147">
        <f t="shared" si="12"/>
        <v>0</v>
      </c>
      <c r="AL114" s="147">
        <f t="shared" si="13"/>
        <v>0</v>
      </c>
      <c r="AM114" s="73"/>
      <c r="AN114" s="73"/>
      <c r="AO114" s="147">
        <f t="shared" si="14"/>
        <v>0</v>
      </c>
      <c r="AR114" s="94" t="str">
        <f t="shared" si="15"/>
        <v/>
      </c>
      <c r="AS114" s="72">
        <f>IF(P114&gt;'Costes máximos'!$D$22,'Costes máximos'!$D$22,P114)</f>
        <v>0</v>
      </c>
      <c r="AT114" s="72">
        <f>IF(Q114&gt;'Costes máximos'!$D$22,'Costes máximos'!$D$22,Q114)</f>
        <v>0</v>
      </c>
      <c r="AU114" s="72">
        <f>IF(R114&gt;'Costes máximos'!$D$22,'Costes máximos'!$D$22,R114)</f>
        <v>0</v>
      </c>
      <c r="AV114" s="72">
        <f>IF(S114&gt;'Costes máximos'!$D$22,'Costes máximos'!$D$22,S114)</f>
        <v>0</v>
      </c>
      <c r="AW114" s="72">
        <f>IF(T114&gt;'Costes máximos'!$D$22,'Costes máximos'!$D$22,T114)</f>
        <v>0</v>
      </c>
    </row>
    <row r="115" spans="2:49" outlineLevel="1" x14ac:dyDescent="0.3">
      <c r="B115" s="101"/>
      <c r="C115" s="102"/>
      <c r="D115" s="102"/>
      <c r="E115" s="102"/>
      <c r="F115" s="145">
        <f>IFERROR(INDEX('2. Paquetes y Tareas'!$F$16:$F$65,MATCH(AR115,'2. Paquetes y Tareas'!$E$16:$E$65,0)),0)</f>
        <v>0</v>
      </c>
      <c r="G115" s="88"/>
      <c r="H115" s="146">
        <f>IF($C$48="Investigación industrial",IFERROR(INDEX('4. Presupuesto Total '!$G$25:$G$43,MATCH(G115,'4. Presupuesto Total '!$B$25:$B$43,0)),""),IFERROR(INDEX('4. Presupuesto Total '!$H$25:$H$43,MATCH(G115,'4. Presupuesto Total '!$B$25:$B$43,0)),))</f>
        <v>0</v>
      </c>
      <c r="I115" s="67">
        <v>1</v>
      </c>
      <c r="J115" s="67"/>
      <c r="K115" s="67"/>
      <c r="L115" s="67"/>
      <c r="M115" s="67"/>
      <c r="N115" s="67"/>
      <c r="O115" s="145">
        <f t="shared" si="5"/>
        <v>0</v>
      </c>
      <c r="P115" s="70"/>
      <c r="Q115" s="70"/>
      <c r="R115" s="70"/>
      <c r="S115" s="71"/>
      <c r="T115" s="71"/>
      <c r="U115" s="147">
        <f t="shared" si="6"/>
        <v>0</v>
      </c>
      <c r="V115" s="147">
        <f t="shared" si="16"/>
        <v>0</v>
      </c>
      <c r="W115" s="147">
        <f t="shared" si="7"/>
        <v>0</v>
      </c>
      <c r="X115" s="71"/>
      <c r="Y115" s="91"/>
      <c r="Z115" s="91"/>
      <c r="AA115" s="147">
        <f t="shared" si="8"/>
        <v>0</v>
      </c>
      <c r="AB115" s="73"/>
      <c r="AC115" s="92"/>
      <c r="AD115" s="91"/>
      <c r="AE115" s="147">
        <f t="shared" si="9"/>
        <v>0</v>
      </c>
      <c r="AF115" s="73"/>
      <c r="AG115" s="92"/>
      <c r="AH115" s="91"/>
      <c r="AI115" s="147">
        <f t="shared" si="10"/>
        <v>0</v>
      </c>
      <c r="AJ115" s="147">
        <f t="shared" si="11"/>
        <v>0</v>
      </c>
      <c r="AK115" s="147">
        <f t="shared" si="12"/>
        <v>0</v>
      </c>
      <c r="AL115" s="147">
        <f t="shared" si="13"/>
        <v>0</v>
      </c>
      <c r="AM115" s="73"/>
      <c r="AN115" s="73"/>
      <c r="AO115" s="147">
        <f t="shared" si="14"/>
        <v>0</v>
      </c>
      <c r="AR115" s="94" t="str">
        <f t="shared" si="15"/>
        <v/>
      </c>
      <c r="AS115" s="72">
        <f>IF(P115&gt;'Costes máximos'!$D$22,'Costes máximos'!$D$22,P115)</f>
        <v>0</v>
      </c>
      <c r="AT115" s="72">
        <f>IF(Q115&gt;'Costes máximos'!$D$22,'Costes máximos'!$D$22,Q115)</f>
        <v>0</v>
      </c>
      <c r="AU115" s="72">
        <f>IF(R115&gt;'Costes máximos'!$D$22,'Costes máximos'!$D$22,R115)</f>
        <v>0</v>
      </c>
      <c r="AV115" s="72">
        <f>IF(S115&gt;'Costes máximos'!$D$22,'Costes máximos'!$D$22,S115)</f>
        <v>0</v>
      </c>
      <c r="AW115" s="72">
        <f>IF(T115&gt;'Costes máximos'!$D$22,'Costes máximos'!$D$22,T115)</f>
        <v>0</v>
      </c>
    </row>
    <row r="116" spans="2:49" outlineLevel="1" x14ac:dyDescent="0.3">
      <c r="B116" s="101"/>
      <c r="C116" s="102"/>
      <c r="D116" s="102"/>
      <c r="E116" s="102"/>
      <c r="F116" s="145">
        <f>IFERROR(INDEX('2. Paquetes y Tareas'!$F$16:$F$65,MATCH(AR116,'2. Paquetes y Tareas'!$E$16:$E$65,0)),0)</f>
        <v>0</v>
      </c>
      <c r="G116" s="88"/>
      <c r="H116" s="146">
        <f>IF($C$48="Investigación industrial",IFERROR(INDEX('4. Presupuesto Total '!$G$25:$G$43,MATCH(G116,'4. Presupuesto Total '!$B$25:$B$43,0)),""),IFERROR(INDEX('4. Presupuesto Total '!$H$25:$H$43,MATCH(G116,'4. Presupuesto Total '!$B$25:$B$43,0)),))</f>
        <v>0</v>
      </c>
      <c r="I116" s="67">
        <v>1</v>
      </c>
      <c r="J116" s="67"/>
      <c r="K116" s="67"/>
      <c r="L116" s="67"/>
      <c r="M116" s="67"/>
      <c r="N116" s="67"/>
      <c r="O116" s="145">
        <f t="shared" ref="O116:O179" si="17">SUM(J116:N116)/8</f>
        <v>0</v>
      </c>
      <c r="P116" s="70"/>
      <c r="Q116" s="70"/>
      <c r="R116" s="70"/>
      <c r="S116" s="71"/>
      <c r="T116" s="71"/>
      <c r="U116" s="147">
        <f t="shared" ref="U116:U179" si="18">SUMPRODUCT(J116:N116,P116:T116)</f>
        <v>0</v>
      </c>
      <c r="V116" s="147">
        <f t="shared" ref="V116:V179" si="19">IFERROR(SUMPRODUCT(J116:N116,AS116:AW116),0)</f>
        <v>0</v>
      </c>
      <c r="W116" s="147">
        <f t="shared" ref="W116:W179" si="20">IFERROR(V116*$H116,0)</f>
        <v>0</v>
      </c>
      <c r="X116" s="71"/>
      <c r="Y116" s="91"/>
      <c r="Z116" s="91"/>
      <c r="AA116" s="147">
        <f t="shared" ref="AA116:AA179" si="21">IFERROR(Z116*$H116,0)</f>
        <v>0</v>
      </c>
      <c r="AB116" s="73"/>
      <c r="AC116" s="92"/>
      <c r="AD116" s="91"/>
      <c r="AE116" s="147">
        <f t="shared" ref="AE116:AE179" si="22">IFERROR(AD116*$H116,0)</f>
        <v>0</v>
      </c>
      <c r="AF116" s="73"/>
      <c r="AG116" s="92"/>
      <c r="AH116" s="91"/>
      <c r="AI116" s="147">
        <f t="shared" ref="AI116:AI179" si="23">IFERROR(AH116*$H116,0)</f>
        <v>0</v>
      </c>
      <c r="AJ116" s="147">
        <f t="shared" ref="AJ116:AJ179" si="24">U116+Y116+AC116+AG116</f>
        <v>0</v>
      </c>
      <c r="AK116" s="147">
        <f t="shared" ref="AK116:AK179" si="25">V116+Z116+AD116+AH116</f>
        <v>0</v>
      </c>
      <c r="AL116" s="147">
        <f t="shared" ref="AL116:AL179" si="26">IFERROR(AK116*H116,0)</f>
        <v>0</v>
      </c>
      <c r="AM116" s="73"/>
      <c r="AN116" s="73"/>
      <c r="AO116" s="147">
        <f t="shared" ref="AO116:AO179" si="27">IFERROR(AN116*$H116,0)</f>
        <v>0</v>
      </c>
      <c r="AR116" s="94" t="str">
        <f t="shared" ref="AR116:AR179" si="28">CONCATENATE(B116,C116,D116)</f>
        <v/>
      </c>
      <c r="AS116" s="72">
        <f>IF(P116&gt;'Costes máximos'!$D$22,'Costes máximos'!$D$22,P116)</f>
        <v>0</v>
      </c>
      <c r="AT116" s="72">
        <f>IF(Q116&gt;'Costes máximos'!$D$22,'Costes máximos'!$D$22,Q116)</f>
        <v>0</v>
      </c>
      <c r="AU116" s="72">
        <f>IF(R116&gt;'Costes máximos'!$D$22,'Costes máximos'!$D$22,R116)</f>
        <v>0</v>
      </c>
      <c r="AV116" s="72">
        <f>IF(S116&gt;'Costes máximos'!$D$22,'Costes máximos'!$D$22,S116)</f>
        <v>0</v>
      </c>
      <c r="AW116" s="72">
        <f>IF(T116&gt;'Costes máximos'!$D$22,'Costes máximos'!$D$22,T116)</f>
        <v>0</v>
      </c>
    </row>
    <row r="117" spans="2:49" outlineLevel="1" x14ac:dyDescent="0.3">
      <c r="B117" s="101"/>
      <c r="C117" s="102"/>
      <c r="D117" s="102"/>
      <c r="E117" s="102"/>
      <c r="F117" s="145">
        <f>IFERROR(INDEX('2. Paquetes y Tareas'!$F$16:$F$65,MATCH(AR117,'2. Paquetes y Tareas'!$E$16:$E$65,0)),0)</f>
        <v>0</v>
      </c>
      <c r="G117" s="88"/>
      <c r="H117" s="146">
        <f>IF($C$48="Investigación industrial",IFERROR(INDEX('4. Presupuesto Total '!$G$25:$G$43,MATCH(G117,'4. Presupuesto Total '!$B$25:$B$43,0)),""),IFERROR(INDEX('4. Presupuesto Total '!$H$25:$H$43,MATCH(G117,'4. Presupuesto Total '!$B$25:$B$43,0)),))</f>
        <v>0</v>
      </c>
      <c r="I117" s="67">
        <v>1</v>
      </c>
      <c r="J117" s="67"/>
      <c r="K117" s="67"/>
      <c r="L117" s="67"/>
      <c r="M117" s="67"/>
      <c r="N117" s="67"/>
      <c r="O117" s="145">
        <f t="shared" si="17"/>
        <v>0</v>
      </c>
      <c r="P117" s="70"/>
      <c r="Q117" s="70"/>
      <c r="R117" s="70"/>
      <c r="S117" s="71"/>
      <c r="T117" s="71"/>
      <c r="U117" s="147">
        <f t="shared" si="18"/>
        <v>0</v>
      </c>
      <c r="V117" s="147">
        <f t="shared" si="19"/>
        <v>0</v>
      </c>
      <c r="W117" s="147">
        <f t="shared" si="20"/>
        <v>0</v>
      </c>
      <c r="X117" s="71"/>
      <c r="Y117" s="91"/>
      <c r="Z117" s="91"/>
      <c r="AA117" s="147">
        <f t="shared" si="21"/>
        <v>0</v>
      </c>
      <c r="AB117" s="73"/>
      <c r="AC117" s="92"/>
      <c r="AD117" s="91"/>
      <c r="AE117" s="147">
        <f t="shared" si="22"/>
        <v>0</v>
      </c>
      <c r="AF117" s="73"/>
      <c r="AG117" s="92"/>
      <c r="AH117" s="91"/>
      <c r="AI117" s="147">
        <f t="shared" si="23"/>
        <v>0</v>
      </c>
      <c r="AJ117" s="147">
        <f t="shared" si="24"/>
        <v>0</v>
      </c>
      <c r="AK117" s="147">
        <f t="shared" si="25"/>
        <v>0</v>
      </c>
      <c r="AL117" s="147">
        <f t="shared" si="26"/>
        <v>0</v>
      </c>
      <c r="AM117" s="73"/>
      <c r="AN117" s="73"/>
      <c r="AO117" s="147">
        <f t="shared" si="27"/>
        <v>0</v>
      </c>
      <c r="AR117" s="94" t="str">
        <f t="shared" si="28"/>
        <v/>
      </c>
      <c r="AS117" s="72">
        <f>IF(P117&gt;'Costes máximos'!$D$22,'Costes máximos'!$D$22,P117)</f>
        <v>0</v>
      </c>
      <c r="AT117" s="72">
        <f>IF(Q117&gt;'Costes máximos'!$D$22,'Costes máximos'!$D$22,Q117)</f>
        <v>0</v>
      </c>
      <c r="AU117" s="72">
        <f>IF(R117&gt;'Costes máximos'!$D$22,'Costes máximos'!$D$22,R117)</f>
        <v>0</v>
      </c>
      <c r="AV117" s="72">
        <f>IF(S117&gt;'Costes máximos'!$D$22,'Costes máximos'!$D$22,S117)</f>
        <v>0</v>
      </c>
      <c r="AW117" s="72">
        <f>IF(T117&gt;'Costes máximos'!$D$22,'Costes máximos'!$D$22,T117)</f>
        <v>0</v>
      </c>
    </row>
    <row r="118" spans="2:49" outlineLevel="1" x14ac:dyDescent="0.3">
      <c r="B118" s="101"/>
      <c r="C118" s="102"/>
      <c r="D118" s="102"/>
      <c r="E118" s="102"/>
      <c r="F118" s="145">
        <f>IFERROR(INDEX('2. Paquetes y Tareas'!$F$16:$F$65,MATCH(AR118,'2. Paquetes y Tareas'!$E$16:$E$65,0)),0)</f>
        <v>0</v>
      </c>
      <c r="G118" s="88"/>
      <c r="H118" s="146">
        <f>IF($C$48="Investigación industrial",IFERROR(INDEX('4. Presupuesto Total '!$G$25:$G$43,MATCH(G118,'4. Presupuesto Total '!$B$25:$B$43,0)),""),IFERROR(INDEX('4. Presupuesto Total '!$H$25:$H$43,MATCH(G118,'4. Presupuesto Total '!$B$25:$B$43,0)),))</f>
        <v>0</v>
      </c>
      <c r="I118" s="67">
        <v>1</v>
      </c>
      <c r="J118" s="67"/>
      <c r="K118" s="67"/>
      <c r="L118" s="67"/>
      <c r="M118" s="67"/>
      <c r="N118" s="67"/>
      <c r="O118" s="145">
        <f t="shared" si="17"/>
        <v>0</v>
      </c>
      <c r="P118" s="70"/>
      <c r="Q118" s="70"/>
      <c r="R118" s="70"/>
      <c r="S118" s="71"/>
      <c r="T118" s="71"/>
      <c r="U118" s="147">
        <f t="shared" si="18"/>
        <v>0</v>
      </c>
      <c r="V118" s="147">
        <f t="shared" si="19"/>
        <v>0</v>
      </c>
      <c r="W118" s="147">
        <f t="shared" si="20"/>
        <v>0</v>
      </c>
      <c r="X118" s="71"/>
      <c r="Y118" s="91"/>
      <c r="Z118" s="91"/>
      <c r="AA118" s="147">
        <f t="shared" si="21"/>
        <v>0</v>
      </c>
      <c r="AB118" s="73"/>
      <c r="AC118" s="92"/>
      <c r="AD118" s="91"/>
      <c r="AE118" s="147">
        <f t="shared" si="22"/>
        <v>0</v>
      </c>
      <c r="AF118" s="73"/>
      <c r="AG118" s="92"/>
      <c r="AH118" s="91"/>
      <c r="AI118" s="147">
        <f t="shared" si="23"/>
        <v>0</v>
      </c>
      <c r="AJ118" s="147">
        <f t="shared" si="24"/>
        <v>0</v>
      </c>
      <c r="AK118" s="147">
        <f t="shared" si="25"/>
        <v>0</v>
      </c>
      <c r="AL118" s="147">
        <f t="shared" si="26"/>
        <v>0</v>
      </c>
      <c r="AM118" s="73"/>
      <c r="AN118" s="73"/>
      <c r="AO118" s="147">
        <f t="shared" si="27"/>
        <v>0</v>
      </c>
      <c r="AR118" s="94" t="str">
        <f t="shared" si="28"/>
        <v/>
      </c>
      <c r="AS118" s="72">
        <f>IF(P118&gt;'Costes máximos'!$D$22,'Costes máximos'!$D$22,P118)</f>
        <v>0</v>
      </c>
      <c r="AT118" s="72">
        <f>IF(Q118&gt;'Costes máximos'!$D$22,'Costes máximos'!$D$22,Q118)</f>
        <v>0</v>
      </c>
      <c r="AU118" s="72">
        <f>IF(R118&gt;'Costes máximos'!$D$22,'Costes máximos'!$D$22,R118)</f>
        <v>0</v>
      </c>
      <c r="AV118" s="72">
        <f>IF(S118&gt;'Costes máximos'!$D$22,'Costes máximos'!$D$22,S118)</f>
        <v>0</v>
      </c>
      <c r="AW118" s="72">
        <f>IF(T118&gt;'Costes máximos'!$D$22,'Costes máximos'!$D$22,T118)</f>
        <v>0</v>
      </c>
    </row>
    <row r="119" spans="2:49" outlineLevel="1" x14ac:dyDescent="0.3">
      <c r="B119" s="101"/>
      <c r="C119" s="102"/>
      <c r="D119" s="102"/>
      <c r="E119" s="102"/>
      <c r="F119" s="145">
        <f>IFERROR(INDEX('2. Paquetes y Tareas'!$F$16:$F$65,MATCH(AR119,'2. Paquetes y Tareas'!$E$16:$E$65,0)),0)</f>
        <v>0</v>
      </c>
      <c r="G119" s="88"/>
      <c r="H119" s="146">
        <f>IF($C$48="Investigación industrial",IFERROR(INDEX('4. Presupuesto Total '!$G$25:$G$43,MATCH(G119,'4. Presupuesto Total '!$B$25:$B$43,0)),""),IFERROR(INDEX('4. Presupuesto Total '!$H$25:$H$43,MATCH(G119,'4. Presupuesto Total '!$B$25:$B$43,0)),))</f>
        <v>0</v>
      </c>
      <c r="I119" s="67">
        <v>1</v>
      </c>
      <c r="J119" s="67"/>
      <c r="K119" s="67"/>
      <c r="L119" s="67"/>
      <c r="M119" s="67"/>
      <c r="N119" s="67"/>
      <c r="O119" s="145">
        <f t="shared" si="17"/>
        <v>0</v>
      </c>
      <c r="P119" s="70"/>
      <c r="Q119" s="70"/>
      <c r="R119" s="70"/>
      <c r="S119" s="71"/>
      <c r="T119" s="71"/>
      <c r="U119" s="147">
        <f t="shared" si="18"/>
        <v>0</v>
      </c>
      <c r="V119" s="147">
        <f t="shared" si="19"/>
        <v>0</v>
      </c>
      <c r="W119" s="147">
        <f t="shared" si="20"/>
        <v>0</v>
      </c>
      <c r="X119" s="71"/>
      <c r="Y119" s="91"/>
      <c r="Z119" s="91"/>
      <c r="AA119" s="147">
        <f t="shared" si="21"/>
        <v>0</v>
      </c>
      <c r="AB119" s="73"/>
      <c r="AC119" s="92"/>
      <c r="AD119" s="91"/>
      <c r="AE119" s="147">
        <f t="shared" si="22"/>
        <v>0</v>
      </c>
      <c r="AF119" s="73"/>
      <c r="AG119" s="92"/>
      <c r="AH119" s="91"/>
      <c r="AI119" s="147">
        <f t="shared" si="23"/>
        <v>0</v>
      </c>
      <c r="AJ119" s="147">
        <f t="shared" si="24"/>
        <v>0</v>
      </c>
      <c r="AK119" s="147">
        <f t="shared" si="25"/>
        <v>0</v>
      </c>
      <c r="AL119" s="147">
        <f t="shared" si="26"/>
        <v>0</v>
      </c>
      <c r="AM119" s="73"/>
      <c r="AN119" s="73"/>
      <c r="AO119" s="147">
        <f t="shared" si="27"/>
        <v>0</v>
      </c>
      <c r="AR119" s="94" t="str">
        <f t="shared" si="28"/>
        <v/>
      </c>
      <c r="AS119" s="72">
        <f>IF(P119&gt;'Costes máximos'!$D$22,'Costes máximos'!$D$22,P119)</f>
        <v>0</v>
      </c>
      <c r="AT119" s="72">
        <f>IF(Q119&gt;'Costes máximos'!$D$22,'Costes máximos'!$D$22,Q119)</f>
        <v>0</v>
      </c>
      <c r="AU119" s="72">
        <f>IF(R119&gt;'Costes máximos'!$D$22,'Costes máximos'!$D$22,R119)</f>
        <v>0</v>
      </c>
      <c r="AV119" s="72">
        <f>IF(S119&gt;'Costes máximos'!$D$22,'Costes máximos'!$D$22,S119)</f>
        <v>0</v>
      </c>
      <c r="AW119" s="72">
        <f>IF(T119&gt;'Costes máximos'!$D$22,'Costes máximos'!$D$22,T119)</f>
        <v>0</v>
      </c>
    </row>
    <row r="120" spans="2:49" outlineLevel="1" x14ac:dyDescent="0.3">
      <c r="B120" s="101"/>
      <c r="C120" s="102"/>
      <c r="D120" s="102"/>
      <c r="E120" s="102"/>
      <c r="F120" s="145">
        <f>IFERROR(INDEX('2. Paquetes y Tareas'!$F$16:$F$65,MATCH(AR120,'2. Paquetes y Tareas'!$E$16:$E$65,0)),0)</f>
        <v>0</v>
      </c>
      <c r="G120" s="88"/>
      <c r="H120" s="146">
        <f>IF($C$48="Investigación industrial",IFERROR(INDEX('4. Presupuesto Total '!$G$25:$G$43,MATCH(G120,'4. Presupuesto Total '!$B$25:$B$43,0)),""),IFERROR(INDEX('4. Presupuesto Total '!$H$25:$H$43,MATCH(G120,'4. Presupuesto Total '!$B$25:$B$43,0)),))</f>
        <v>0</v>
      </c>
      <c r="I120" s="67">
        <v>1</v>
      </c>
      <c r="J120" s="67"/>
      <c r="K120" s="67"/>
      <c r="L120" s="67"/>
      <c r="M120" s="67"/>
      <c r="N120" s="67"/>
      <c r="O120" s="145">
        <f t="shared" si="17"/>
        <v>0</v>
      </c>
      <c r="P120" s="70"/>
      <c r="Q120" s="70"/>
      <c r="R120" s="70"/>
      <c r="S120" s="71"/>
      <c r="T120" s="71"/>
      <c r="U120" s="147">
        <f t="shared" si="18"/>
        <v>0</v>
      </c>
      <c r="V120" s="147">
        <f t="shared" si="19"/>
        <v>0</v>
      </c>
      <c r="W120" s="147">
        <f t="shared" si="20"/>
        <v>0</v>
      </c>
      <c r="X120" s="71"/>
      <c r="Y120" s="91"/>
      <c r="Z120" s="91"/>
      <c r="AA120" s="147">
        <f t="shared" si="21"/>
        <v>0</v>
      </c>
      <c r="AB120" s="73"/>
      <c r="AC120" s="92"/>
      <c r="AD120" s="91"/>
      <c r="AE120" s="147">
        <f t="shared" si="22"/>
        <v>0</v>
      </c>
      <c r="AF120" s="73"/>
      <c r="AG120" s="92"/>
      <c r="AH120" s="91"/>
      <c r="AI120" s="147">
        <f t="shared" si="23"/>
        <v>0</v>
      </c>
      <c r="AJ120" s="147">
        <f t="shared" si="24"/>
        <v>0</v>
      </c>
      <c r="AK120" s="147">
        <f t="shared" si="25"/>
        <v>0</v>
      </c>
      <c r="AL120" s="147">
        <f t="shared" si="26"/>
        <v>0</v>
      </c>
      <c r="AM120" s="73"/>
      <c r="AN120" s="73"/>
      <c r="AO120" s="147">
        <f t="shared" si="27"/>
        <v>0</v>
      </c>
      <c r="AR120" s="94" t="str">
        <f t="shared" si="28"/>
        <v/>
      </c>
      <c r="AS120" s="72">
        <f>IF(P120&gt;'Costes máximos'!$D$22,'Costes máximos'!$D$22,P120)</f>
        <v>0</v>
      </c>
      <c r="AT120" s="72">
        <f>IF(Q120&gt;'Costes máximos'!$D$22,'Costes máximos'!$D$22,Q120)</f>
        <v>0</v>
      </c>
      <c r="AU120" s="72">
        <f>IF(R120&gt;'Costes máximos'!$D$22,'Costes máximos'!$D$22,R120)</f>
        <v>0</v>
      </c>
      <c r="AV120" s="72">
        <f>IF(S120&gt;'Costes máximos'!$D$22,'Costes máximos'!$D$22,S120)</f>
        <v>0</v>
      </c>
      <c r="AW120" s="72">
        <f>IF(T120&gt;'Costes máximos'!$D$22,'Costes máximos'!$D$22,T120)</f>
        <v>0</v>
      </c>
    </row>
    <row r="121" spans="2:49" outlineLevel="1" x14ac:dyDescent="0.3">
      <c r="B121" s="101"/>
      <c r="C121" s="102"/>
      <c r="D121" s="102"/>
      <c r="E121" s="102"/>
      <c r="F121" s="145">
        <f>IFERROR(INDEX('2. Paquetes y Tareas'!$F$16:$F$65,MATCH(AR121,'2. Paquetes y Tareas'!$E$16:$E$65,0)),0)</f>
        <v>0</v>
      </c>
      <c r="G121" s="88"/>
      <c r="H121" s="146">
        <f>IF($C$48="Investigación industrial",IFERROR(INDEX('4. Presupuesto Total '!$G$25:$G$43,MATCH(G121,'4. Presupuesto Total '!$B$25:$B$43,0)),""),IFERROR(INDEX('4. Presupuesto Total '!$H$25:$H$43,MATCH(G121,'4. Presupuesto Total '!$B$25:$B$43,0)),))</f>
        <v>0</v>
      </c>
      <c r="I121" s="67">
        <v>1</v>
      </c>
      <c r="J121" s="67"/>
      <c r="K121" s="67"/>
      <c r="L121" s="67"/>
      <c r="M121" s="67"/>
      <c r="N121" s="67"/>
      <c r="O121" s="145">
        <f t="shared" si="17"/>
        <v>0</v>
      </c>
      <c r="P121" s="70"/>
      <c r="Q121" s="70"/>
      <c r="R121" s="70"/>
      <c r="S121" s="71"/>
      <c r="T121" s="71"/>
      <c r="U121" s="147">
        <f t="shared" si="18"/>
        <v>0</v>
      </c>
      <c r="V121" s="147">
        <f t="shared" si="19"/>
        <v>0</v>
      </c>
      <c r="W121" s="147">
        <f t="shared" si="20"/>
        <v>0</v>
      </c>
      <c r="X121" s="71"/>
      <c r="Y121" s="91"/>
      <c r="Z121" s="91"/>
      <c r="AA121" s="147">
        <f t="shared" si="21"/>
        <v>0</v>
      </c>
      <c r="AB121" s="73"/>
      <c r="AC121" s="92"/>
      <c r="AD121" s="91"/>
      <c r="AE121" s="147">
        <f t="shared" si="22"/>
        <v>0</v>
      </c>
      <c r="AF121" s="73"/>
      <c r="AG121" s="92"/>
      <c r="AH121" s="91"/>
      <c r="AI121" s="147">
        <f t="shared" si="23"/>
        <v>0</v>
      </c>
      <c r="AJ121" s="147">
        <f t="shared" si="24"/>
        <v>0</v>
      </c>
      <c r="AK121" s="147">
        <f t="shared" si="25"/>
        <v>0</v>
      </c>
      <c r="AL121" s="147">
        <f t="shared" si="26"/>
        <v>0</v>
      </c>
      <c r="AM121" s="73"/>
      <c r="AN121" s="73"/>
      <c r="AO121" s="147">
        <f t="shared" si="27"/>
        <v>0</v>
      </c>
      <c r="AR121" s="94" t="str">
        <f t="shared" si="28"/>
        <v/>
      </c>
      <c r="AS121" s="72">
        <f>IF(P121&gt;'Costes máximos'!$D$22,'Costes máximos'!$D$22,P121)</f>
        <v>0</v>
      </c>
      <c r="AT121" s="72">
        <f>IF(Q121&gt;'Costes máximos'!$D$22,'Costes máximos'!$D$22,Q121)</f>
        <v>0</v>
      </c>
      <c r="AU121" s="72">
        <f>IF(R121&gt;'Costes máximos'!$D$22,'Costes máximos'!$D$22,R121)</f>
        <v>0</v>
      </c>
      <c r="AV121" s="72">
        <f>IF(S121&gt;'Costes máximos'!$D$22,'Costes máximos'!$D$22,S121)</f>
        <v>0</v>
      </c>
      <c r="AW121" s="72">
        <f>IF(T121&gt;'Costes máximos'!$D$22,'Costes máximos'!$D$22,T121)</f>
        <v>0</v>
      </c>
    </row>
    <row r="122" spans="2:49" outlineLevel="1" x14ac:dyDescent="0.3">
      <c r="B122" s="101"/>
      <c r="C122" s="102"/>
      <c r="D122" s="102"/>
      <c r="E122" s="102"/>
      <c r="F122" s="145">
        <f>IFERROR(INDEX('2. Paquetes y Tareas'!$F$16:$F$65,MATCH(AR122,'2. Paquetes y Tareas'!$E$16:$E$65,0)),0)</f>
        <v>0</v>
      </c>
      <c r="G122" s="88"/>
      <c r="H122" s="146">
        <f>IF($C$48="Investigación industrial",IFERROR(INDEX('4. Presupuesto Total '!$G$25:$G$43,MATCH(G122,'4. Presupuesto Total '!$B$25:$B$43,0)),""),IFERROR(INDEX('4. Presupuesto Total '!$H$25:$H$43,MATCH(G122,'4. Presupuesto Total '!$B$25:$B$43,0)),))</f>
        <v>0</v>
      </c>
      <c r="I122" s="67">
        <v>1</v>
      </c>
      <c r="J122" s="67"/>
      <c r="K122" s="67"/>
      <c r="L122" s="67"/>
      <c r="M122" s="67"/>
      <c r="N122" s="67"/>
      <c r="O122" s="145">
        <f t="shared" si="17"/>
        <v>0</v>
      </c>
      <c r="P122" s="70"/>
      <c r="Q122" s="70"/>
      <c r="R122" s="70"/>
      <c r="S122" s="71"/>
      <c r="T122" s="71"/>
      <c r="U122" s="147">
        <f t="shared" si="18"/>
        <v>0</v>
      </c>
      <c r="V122" s="147">
        <f t="shared" si="19"/>
        <v>0</v>
      </c>
      <c r="W122" s="147">
        <f t="shared" si="20"/>
        <v>0</v>
      </c>
      <c r="X122" s="71"/>
      <c r="Y122" s="91"/>
      <c r="Z122" s="91"/>
      <c r="AA122" s="147">
        <f t="shared" si="21"/>
        <v>0</v>
      </c>
      <c r="AB122" s="73"/>
      <c r="AC122" s="92"/>
      <c r="AD122" s="91"/>
      <c r="AE122" s="147">
        <f t="shared" si="22"/>
        <v>0</v>
      </c>
      <c r="AF122" s="73"/>
      <c r="AG122" s="92"/>
      <c r="AH122" s="91"/>
      <c r="AI122" s="147">
        <f t="shared" si="23"/>
        <v>0</v>
      </c>
      <c r="AJ122" s="147">
        <f t="shared" si="24"/>
        <v>0</v>
      </c>
      <c r="AK122" s="147">
        <f t="shared" si="25"/>
        <v>0</v>
      </c>
      <c r="AL122" s="147">
        <f t="shared" si="26"/>
        <v>0</v>
      </c>
      <c r="AM122" s="73"/>
      <c r="AN122" s="73"/>
      <c r="AO122" s="147">
        <f t="shared" si="27"/>
        <v>0</v>
      </c>
      <c r="AR122" s="94" t="str">
        <f t="shared" si="28"/>
        <v/>
      </c>
      <c r="AS122" s="72">
        <f>IF(P122&gt;'Costes máximos'!$D$22,'Costes máximos'!$D$22,P122)</f>
        <v>0</v>
      </c>
      <c r="AT122" s="72">
        <f>IF(Q122&gt;'Costes máximos'!$D$22,'Costes máximos'!$D$22,Q122)</f>
        <v>0</v>
      </c>
      <c r="AU122" s="72">
        <f>IF(R122&gt;'Costes máximos'!$D$22,'Costes máximos'!$D$22,R122)</f>
        <v>0</v>
      </c>
      <c r="AV122" s="72">
        <f>IF(S122&gt;'Costes máximos'!$D$22,'Costes máximos'!$D$22,S122)</f>
        <v>0</v>
      </c>
      <c r="AW122" s="72">
        <f>IF(T122&gt;'Costes máximos'!$D$22,'Costes máximos'!$D$22,T122)</f>
        <v>0</v>
      </c>
    </row>
    <row r="123" spans="2:49" outlineLevel="1" x14ac:dyDescent="0.3">
      <c r="B123" s="101"/>
      <c r="C123" s="102"/>
      <c r="D123" s="102"/>
      <c r="E123" s="102"/>
      <c r="F123" s="145">
        <f>IFERROR(INDEX('2. Paquetes y Tareas'!$F$16:$F$65,MATCH(AR123,'2. Paquetes y Tareas'!$E$16:$E$65,0)),0)</f>
        <v>0</v>
      </c>
      <c r="G123" s="88"/>
      <c r="H123" s="146">
        <f>IF($C$48="Investigación industrial",IFERROR(INDEX('4. Presupuesto Total '!$G$25:$G$43,MATCH(G123,'4. Presupuesto Total '!$B$25:$B$43,0)),""),IFERROR(INDEX('4. Presupuesto Total '!$H$25:$H$43,MATCH(G123,'4. Presupuesto Total '!$B$25:$B$43,0)),))</f>
        <v>0</v>
      </c>
      <c r="I123" s="67">
        <v>1</v>
      </c>
      <c r="J123" s="67"/>
      <c r="K123" s="67"/>
      <c r="L123" s="67"/>
      <c r="M123" s="67"/>
      <c r="N123" s="67"/>
      <c r="O123" s="145">
        <f t="shared" si="17"/>
        <v>0</v>
      </c>
      <c r="P123" s="70"/>
      <c r="Q123" s="70"/>
      <c r="R123" s="70"/>
      <c r="S123" s="71"/>
      <c r="T123" s="71"/>
      <c r="U123" s="147">
        <f t="shared" si="18"/>
        <v>0</v>
      </c>
      <c r="V123" s="147">
        <f t="shared" si="19"/>
        <v>0</v>
      </c>
      <c r="W123" s="147">
        <f t="shared" si="20"/>
        <v>0</v>
      </c>
      <c r="X123" s="71"/>
      <c r="Y123" s="91"/>
      <c r="Z123" s="91"/>
      <c r="AA123" s="147">
        <f t="shared" si="21"/>
        <v>0</v>
      </c>
      <c r="AB123" s="73"/>
      <c r="AC123" s="92"/>
      <c r="AD123" s="91"/>
      <c r="AE123" s="147">
        <f t="shared" si="22"/>
        <v>0</v>
      </c>
      <c r="AF123" s="73"/>
      <c r="AG123" s="92"/>
      <c r="AH123" s="91"/>
      <c r="AI123" s="147">
        <f t="shared" si="23"/>
        <v>0</v>
      </c>
      <c r="AJ123" s="147">
        <f t="shared" si="24"/>
        <v>0</v>
      </c>
      <c r="AK123" s="147">
        <f t="shared" si="25"/>
        <v>0</v>
      </c>
      <c r="AL123" s="147">
        <f t="shared" si="26"/>
        <v>0</v>
      </c>
      <c r="AM123" s="73"/>
      <c r="AN123" s="73"/>
      <c r="AO123" s="147">
        <f t="shared" si="27"/>
        <v>0</v>
      </c>
      <c r="AR123" s="94" t="str">
        <f t="shared" si="28"/>
        <v/>
      </c>
      <c r="AS123" s="72">
        <f>IF(P123&gt;'Costes máximos'!$D$22,'Costes máximos'!$D$22,P123)</f>
        <v>0</v>
      </c>
      <c r="AT123" s="72">
        <f>IF(Q123&gt;'Costes máximos'!$D$22,'Costes máximos'!$D$22,Q123)</f>
        <v>0</v>
      </c>
      <c r="AU123" s="72">
        <f>IF(R123&gt;'Costes máximos'!$D$22,'Costes máximos'!$D$22,R123)</f>
        <v>0</v>
      </c>
      <c r="AV123" s="72">
        <f>IF(S123&gt;'Costes máximos'!$D$22,'Costes máximos'!$D$22,S123)</f>
        <v>0</v>
      </c>
      <c r="AW123" s="72">
        <f>IF(T123&gt;'Costes máximos'!$D$22,'Costes máximos'!$D$22,T123)</f>
        <v>0</v>
      </c>
    </row>
    <row r="124" spans="2:49" outlineLevel="1" x14ac:dyDescent="0.3">
      <c r="B124" s="101"/>
      <c r="C124" s="102"/>
      <c r="D124" s="102"/>
      <c r="E124" s="102"/>
      <c r="F124" s="145">
        <f>IFERROR(INDEX('2. Paquetes y Tareas'!$F$16:$F$65,MATCH(AR124,'2. Paquetes y Tareas'!$E$16:$E$65,0)),0)</f>
        <v>0</v>
      </c>
      <c r="G124" s="88"/>
      <c r="H124" s="146">
        <f>IF($C$48="Investigación industrial",IFERROR(INDEX('4. Presupuesto Total '!$G$25:$G$43,MATCH(G124,'4. Presupuesto Total '!$B$25:$B$43,0)),""),IFERROR(INDEX('4. Presupuesto Total '!$H$25:$H$43,MATCH(G124,'4. Presupuesto Total '!$B$25:$B$43,0)),))</f>
        <v>0</v>
      </c>
      <c r="I124" s="67">
        <v>1</v>
      </c>
      <c r="J124" s="67"/>
      <c r="K124" s="67"/>
      <c r="L124" s="67"/>
      <c r="M124" s="67"/>
      <c r="N124" s="67"/>
      <c r="O124" s="145">
        <f t="shared" si="17"/>
        <v>0</v>
      </c>
      <c r="P124" s="70"/>
      <c r="Q124" s="70"/>
      <c r="R124" s="70"/>
      <c r="S124" s="71"/>
      <c r="T124" s="71"/>
      <c r="U124" s="147">
        <f t="shared" si="18"/>
        <v>0</v>
      </c>
      <c r="V124" s="147">
        <f t="shared" si="19"/>
        <v>0</v>
      </c>
      <c r="W124" s="147">
        <f t="shared" si="20"/>
        <v>0</v>
      </c>
      <c r="X124" s="71"/>
      <c r="Y124" s="91"/>
      <c r="Z124" s="91"/>
      <c r="AA124" s="147">
        <f t="shared" si="21"/>
        <v>0</v>
      </c>
      <c r="AB124" s="73"/>
      <c r="AC124" s="92"/>
      <c r="AD124" s="91"/>
      <c r="AE124" s="147">
        <f t="shared" si="22"/>
        <v>0</v>
      </c>
      <c r="AF124" s="73"/>
      <c r="AG124" s="92"/>
      <c r="AH124" s="91"/>
      <c r="AI124" s="147">
        <f t="shared" si="23"/>
        <v>0</v>
      </c>
      <c r="AJ124" s="147">
        <f t="shared" si="24"/>
        <v>0</v>
      </c>
      <c r="AK124" s="147">
        <f t="shared" si="25"/>
        <v>0</v>
      </c>
      <c r="AL124" s="147">
        <f t="shared" si="26"/>
        <v>0</v>
      </c>
      <c r="AM124" s="73"/>
      <c r="AN124" s="73"/>
      <c r="AO124" s="147">
        <f t="shared" si="27"/>
        <v>0</v>
      </c>
      <c r="AR124" s="94" t="str">
        <f t="shared" si="28"/>
        <v/>
      </c>
      <c r="AS124" s="72">
        <f>IF(P124&gt;'Costes máximos'!$D$22,'Costes máximos'!$D$22,P124)</f>
        <v>0</v>
      </c>
      <c r="AT124" s="72">
        <f>IF(Q124&gt;'Costes máximos'!$D$22,'Costes máximos'!$D$22,Q124)</f>
        <v>0</v>
      </c>
      <c r="AU124" s="72">
        <f>IF(R124&gt;'Costes máximos'!$D$22,'Costes máximos'!$D$22,R124)</f>
        <v>0</v>
      </c>
      <c r="AV124" s="72">
        <f>IF(S124&gt;'Costes máximos'!$D$22,'Costes máximos'!$D$22,S124)</f>
        <v>0</v>
      </c>
      <c r="AW124" s="72">
        <f>IF(T124&gt;'Costes máximos'!$D$22,'Costes máximos'!$D$22,T124)</f>
        <v>0</v>
      </c>
    </row>
    <row r="125" spans="2:49" outlineLevel="1" x14ac:dyDescent="0.3">
      <c r="B125" s="101"/>
      <c r="C125" s="102"/>
      <c r="D125" s="102"/>
      <c r="E125" s="102"/>
      <c r="F125" s="145">
        <f>IFERROR(INDEX('2. Paquetes y Tareas'!$F$16:$F$65,MATCH(AR125,'2. Paquetes y Tareas'!$E$16:$E$65,0)),0)</f>
        <v>0</v>
      </c>
      <c r="G125" s="88"/>
      <c r="H125" s="146">
        <f>IF($C$48="Investigación industrial",IFERROR(INDEX('4. Presupuesto Total '!$G$25:$G$43,MATCH(G125,'4. Presupuesto Total '!$B$25:$B$43,0)),""),IFERROR(INDEX('4. Presupuesto Total '!$H$25:$H$43,MATCH(G125,'4. Presupuesto Total '!$B$25:$B$43,0)),))</f>
        <v>0</v>
      </c>
      <c r="I125" s="67">
        <v>1</v>
      </c>
      <c r="J125" s="67"/>
      <c r="K125" s="67"/>
      <c r="L125" s="67"/>
      <c r="M125" s="67"/>
      <c r="N125" s="67"/>
      <c r="O125" s="145">
        <f t="shared" si="17"/>
        <v>0</v>
      </c>
      <c r="P125" s="70"/>
      <c r="Q125" s="70"/>
      <c r="R125" s="70"/>
      <c r="S125" s="71"/>
      <c r="T125" s="71"/>
      <c r="U125" s="147">
        <f t="shared" si="18"/>
        <v>0</v>
      </c>
      <c r="V125" s="147">
        <f t="shared" si="19"/>
        <v>0</v>
      </c>
      <c r="W125" s="147">
        <f t="shared" si="20"/>
        <v>0</v>
      </c>
      <c r="X125" s="71"/>
      <c r="Y125" s="91"/>
      <c r="Z125" s="91"/>
      <c r="AA125" s="147">
        <f t="shared" si="21"/>
        <v>0</v>
      </c>
      <c r="AB125" s="73"/>
      <c r="AC125" s="92"/>
      <c r="AD125" s="91"/>
      <c r="AE125" s="147">
        <f t="shared" si="22"/>
        <v>0</v>
      </c>
      <c r="AF125" s="73"/>
      <c r="AG125" s="92"/>
      <c r="AH125" s="91"/>
      <c r="AI125" s="147">
        <f t="shared" si="23"/>
        <v>0</v>
      </c>
      <c r="AJ125" s="147">
        <f t="shared" si="24"/>
        <v>0</v>
      </c>
      <c r="AK125" s="147">
        <f t="shared" si="25"/>
        <v>0</v>
      </c>
      <c r="AL125" s="147">
        <f t="shared" si="26"/>
        <v>0</v>
      </c>
      <c r="AM125" s="73"/>
      <c r="AN125" s="73"/>
      <c r="AO125" s="147">
        <f t="shared" si="27"/>
        <v>0</v>
      </c>
      <c r="AR125" s="94" t="str">
        <f t="shared" si="28"/>
        <v/>
      </c>
      <c r="AS125" s="72">
        <f>IF(P125&gt;'Costes máximos'!$D$22,'Costes máximos'!$D$22,P125)</f>
        <v>0</v>
      </c>
      <c r="AT125" s="72">
        <f>IF(Q125&gt;'Costes máximos'!$D$22,'Costes máximos'!$D$22,Q125)</f>
        <v>0</v>
      </c>
      <c r="AU125" s="72">
        <f>IF(R125&gt;'Costes máximos'!$D$22,'Costes máximos'!$D$22,R125)</f>
        <v>0</v>
      </c>
      <c r="AV125" s="72">
        <f>IF(S125&gt;'Costes máximos'!$D$22,'Costes máximos'!$D$22,S125)</f>
        <v>0</v>
      </c>
      <c r="AW125" s="72">
        <f>IF(T125&gt;'Costes máximos'!$D$22,'Costes máximos'!$D$22,T125)</f>
        <v>0</v>
      </c>
    </row>
    <row r="126" spans="2:49" outlineLevel="1" x14ac:dyDescent="0.3">
      <c r="B126" s="101"/>
      <c r="C126" s="102"/>
      <c r="D126" s="102"/>
      <c r="E126" s="102"/>
      <c r="F126" s="145">
        <f>IFERROR(INDEX('2. Paquetes y Tareas'!$F$16:$F$65,MATCH(AR126,'2. Paquetes y Tareas'!$E$16:$E$65,0)),0)</f>
        <v>0</v>
      </c>
      <c r="G126" s="88"/>
      <c r="H126" s="146">
        <f>IF($C$48="Investigación industrial",IFERROR(INDEX('4. Presupuesto Total '!$G$25:$G$43,MATCH(G126,'4. Presupuesto Total '!$B$25:$B$43,0)),""),IFERROR(INDEX('4. Presupuesto Total '!$H$25:$H$43,MATCH(G126,'4. Presupuesto Total '!$B$25:$B$43,0)),))</f>
        <v>0</v>
      </c>
      <c r="I126" s="67">
        <v>1</v>
      </c>
      <c r="J126" s="67"/>
      <c r="K126" s="67"/>
      <c r="L126" s="67"/>
      <c r="M126" s="67"/>
      <c r="N126" s="67"/>
      <c r="O126" s="145">
        <f t="shared" si="17"/>
        <v>0</v>
      </c>
      <c r="P126" s="70"/>
      <c r="Q126" s="70"/>
      <c r="R126" s="70"/>
      <c r="S126" s="71"/>
      <c r="T126" s="71"/>
      <c r="U126" s="147">
        <f t="shared" si="18"/>
        <v>0</v>
      </c>
      <c r="V126" s="147">
        <f t="shared" si="19"/>
        <v>0</v>
      </c>
      <c r="W126" s="147">
        <f t="shared" si="20"/>
        <v>0</v>
      </c>
      <c r="X126" s="71"/>
      <c r="Y126" s="91"/>
      <c r="Z126" s="91"/>
      <c r="AA126" s="147">
        <f t="shared" si="21"/>
        <v>0</v>
      </c>
      <c r="AB126" s="73"/>
      <c r="AC126" s="92"/>
      <c r="AD126" s="91"/>
      <c r="AE126" s="147">
        <f t="shared" si="22"/>
        <v>0</v>
      </c>
      <c r="AF126" s="73"/>
      <c r="AG126" s="92"/>
      <c r="AH126" s="91"/>
      <c r="AI126" s="147">
        <f t="shared" si="23"/>
        <v>0</v>
      </c>
      <c r="AJ126" s="147">
        <f t="shared" si="24"/>
        <v>0</v>
      </c>
      <c r="AK126" s="147">
        <f t="shared" si="25"/>
        <v>0</v>
      </c>
      <c r="AL126" s="147">
        <f t="shared" si="26"/>
        <v>0</v>
      </c>
      <c r="AM126" s="73"/>
      <c r="AN126" s="73"/>
      <c r="AO126" s="147">
        <f t="shared" si="27"/>
        <v>0</v>
      </c>
      <c r="AR126" s="94" t="str">
        <f t="shared" si="28"/>
        <v/>
      </c>
      <c r="AS126" s="72">
        <f>IF(P126&gt;'Costes máximos'!$D$22,'Costes máximos'!$D$22,P126)</f>
        <v>0</v>
      </c>
      <c r="AT126" s="72">
        <f>IF(Q126&gt;'Costes máximos'!$D$22,'Costes máximos'!$D$22,Q126)</f>
        <v>0</v>
      </c>
      <c r="AU126" s="72">
        <f>IF(R126&gt;'Costes máximos'!$D$22,'Costes máximos'!$D$22,R126)</f>
        <v>0</v>
      </c>
      <c r="AV126" s="72">
        <f>IF(S126&gt;'Costes máximos'!$D$22,'Costes máximos'!$D$22,S126)</f>
        <v>0</v>
      </c>
      <c r="AW126" s="72">
        <f>IF(T126&gt;'Costes máximos'!$D$22,'Costes máximos'!$D$22,T126)</f>
        <v>0</v>
      </c>
    </row>
    <row r="127" spans="2:49" outlineLevel="1" x14ac:dyDescent="0.3">
      <c r="B127" s="101"/>
      <c r="C127" s="102"/>
      <c r="D127" s="102"/>
      <c r="E127" s="102"/>
      <c r="F127" s="145">
        <f>IFERROR(INDEX('2. Paquetes y Tareas'!$F$16:$F$65,MATCH(AR127,'2. Paquetes y Tareas'!$E$16:$E$65,0)),0)</f>
        <v>0</v>
      </c>
      <c r="G127" s="88"/>
      <c r="H127" s="146">
        <f>IF($C$48="Investigación industrial",IFERROR(INDEX('4. Presupuesto Total '!$G$25:$G$43,MATCH(G127,'4. Presupuesto Total '!$B$25:$B$43,0)),""),IFERROR(INDEX('4. Presupuesto Total '!$H$25:$H$43,MATCH(G127,'4. Presupuesto Total '!$B$25:$B$43,0)),))</f>
        <v>0</v>
      </c>
      <c r="I127" s="67">
        <v>1</v>
      </c>
      <c r="J127" s="67"/>
      <c r="K127" s="67"/>
      <c r="L127" s="67"/>
      <c r="M127" s="67"/>
      <c r="N127" s="67"/>
      <c r="O127" s="145">
        <f t="shared" si="17"/>
        <v>0</v>
      </c>
      <c r="P127" s="70"/>
      <c r="Q127" s="70"/>
      <c r="R127" s="70"/>
      <c r="S127" s="71"/>
      <c r="T127" s="71"/>
      <c r="U127" s="147">
        <f t="shared" si="18"/>
        <v>0</v>
      </c>
      <c r="V127" s="147">
        <f t="shared" si="19"/>
        <v>0</v>
      </c>
      <c r="W127" s="147">
        <f t="shared" si="20"/>
        <v>0</v>
      </c>
      <c r="X127" s="71"/>
      <c r="Y127" s="91"/>
      <c r="Z127" s="91"/>
      <c r="AA127" s="147">
        <f t="shared" si="21"/>
        <v>0</v>
      </c>
      <c r="AB127" s="73"/>
      <c r="AC127" s="92"/>
      <c r="AD127" s="91"/>
      <c r="AE127" s="147">
        <f t="shared" si="22"/>
        <v>0</v>
      </c>
      <c r="AF127" s="73"/>
      <c r="AG127" s="92"/>
      <c r="AH127" s="91"/>
      <c r="AI127" s="147">
        <f t="shared" si="23"/>
        <v>0</v>
      </c>
      <c r="AJ127" s="147">
        <f t="shared" si="24"/>
        <v>0</v>
      </c>
      <c r="AK127" s="147">
        <f t="shared" si="25"/>
        <v>0</v>
      </c>
      <c r="AL127" s="147">
        <f t="shared" si="26"/>
        <v>0</v>
      </c>
      <c r="AM127" s="73"/>
      <c r="AN127" s="73"/>
      <c r="AO127" s="147">
        <f t="shared" si="27"/>
        <v>0</v>
      </c>
      <c r="AR127" s="94" t="str">
        <f t="shared" si="28"/>
        <v/>
      </c>
      <c r="AS127" s="72">
        <f>IF(P127&gt;'Costes máximos'!$D$22,'Costes máximos'!$D$22,P127)</f>
        <v>0</v>
      </c>
      <c r="AT127" s="72">
        <f>IF(Q127&gt;'Costes máximos'!$D$22,'Costes máximos'!$D$22,Q127)</f>
        <v>0</v>
      </c>
      <c r="AU127" s="72">
        <f>IF(R127&gt;'Costes máximos'!$D$22,'Costes máximos'!$D$22,R127)</f>
        <v>0</v>
      </c>
      <c r="AV127" s="72">
        <f>IF(S127&gt;'Costes máximos'!$D$22,'Costes máximos'!$D$22,S127)</f>
        <v>0</v>
      </c>
      <c r="AW127" s="72">
        <f>IF(T127&gt;'Costes máximos'!$D$22,'Costes máximos'!$D$22,T127)</f>
        <v>0</v>
      </c>
    </row>
    <row r="128" spans="2:49" outlineLevel="1" x14ac:dyDescent="0.3">
      <c r="B128" s="101"/>
      <c r="C128" s="102"/>
      <c r="D128" s="102"/>
      <c r="E128" s="102"/>
      <c r="F128" s="145">
        <f>IFERROR(INDEX('2. Paquetes y Tareas'!$F$16:$F$65,MATCH(AR128,'2. Paquetes y Tareas'!$E$16:$E$65,0)),0)</f>
        <v>0</v>
      </c>
      <c r="G128" s="88"/>
      <c r="H128" s="146">
        <f>IF($C$48="Investigación industrial",IFERROR(INDEX('4. Presupuesto Total '!$G$25:$G$43,MATCH(G128,'4. Presupuesto Total '!$B$25:$B$43,0)),""),IFERROR(INDEX('4. Presupuesto Total '!$H$25:$H$43,MATCH(G128,'4. Presupuesto Total '!$B$25:$B$43,0)),))</f>
        <v>0</v>
      </c>
      <c r="I128" s="67">
        <v>1</v>
      </c>
      <c r="J128" s="67"/>
      <c r="K128" s="67"/>
      <c r="L128" s="67"/>
      <c r="M128" s="67"/>
      <c r="N128" s="67"/>
      <c r="O128" s="145">
        <f t="shared" si="17"/>
        <v>0</v>
      </c>
      <c r="P128" s="70"/>
      <c r="Q128" s="70"/>
      <c r="R128" s="70"/>
      <c r="S128" s="71"/>
      <c r="T128" s="71"/>
      <c r="U128" s="147">
        <f t="shared" si="18"/>
        <v>0</v>
      </c>
      <c r="V128" s="147">
        <f t="shared" si="19"/>
        <v>0</v>
      </c>
      <c r="W128" s="147">
        <f t="shared" si="20"/>
        <v>0</v>
      </c>
      <c r="X128" s="71"/>
      <c r="Y128" s="91"/>
      <c r="Z128" s="91"/>
      <c r="AA128" s="147">
        <f t="shared" si="21"/>
        <v>0</v>
      </c>
      <c r="AB128" s="73"/>
      <c r="AC128" s="92"/>
      <c r="AD128" s="91"/>
      <c r="AE128" s="147">
        <f t="shared" si="22"/>
        <v>0</v>
      </c>
      <c r="AF128" s="73"/>
      <c r="AG128" s="92"/>
      <c r="AH128" s="91"/>
      <c r="AI128" s="147">
        <f t="shared" si="23"/>
        <v>0</v>
      </c>
      <c r="AJ128" s="147">
        <f t="shared" si="24"/>
        <v>0</v>
      </c>
      <c r="AK128" s="147">
        <f t="shared" si="25"/>
        <v>0</v>
      </c>
      <c r="AL128" s="147">
        <f t="shared" si="26"/>
        <v>0</v>
      </c>
      <c r="AM128" s="73"/>
      <c r="AN128" s="73"/>
      <c r="AO128" s="147">
        <f t="shared" si="27"/>
        <v>0</v>
      </c>
      <c r="AR128" s="94" t="str">
        <f t="shared" si="28"/>
        <v/>
      </c>
      <c r="AS128" s="72">
        <f>IF(P128&gt;'Costes máximos'!$D$22,'Costes máximos'!$D$22,P128)</f>
        <v>0</v>
      </c>
      <c r="AT128" s="72">
        <f>IF(Q128&gt;'Costes máximos'!$D$22,'Costes máximos'!$D$22,Q128)</f>
        <v>0</v>
      </c>
      <c r="AU128" s="72">
        <f>IF(R128&gt;'Costes máximos'!$D$22,'Costes máximos'!$D$22,R128)</f>
        <v>0</v>
      </c>
      <c r="AV128" s="72">
        <f>IF(S128&gt;'Costes máximos'!$D$22,'Costes máximos'!$D$22,S128)</f>
        <v>0</v>
      </c>
      <c r="AW128" s="72">
        <f>IF(T128&gt;'Costes máximos'!$D$22,'Costes máximos'!$D$22,T128)</f>
        <v>0</v>
      </c>
    </row>
    <row r="129" spans="2:49" outlineLevel="1" x14ac:dyDescent="0.3">
      <c r="B129" s="101"/>
      <c r="C129" s="102"/>
      <c r="D129" s="102"/>
      <c r="E129" s="102"/>
      <c r="F129" s="145">
        <f>IFERROR(INDEX('2. Paquetes y Tareas'!$F$16:$F$65,MATCH(AR129,'2. Paquetes y Tareas'!$E$16:$E$65,0)),0)</f>
        <v>0</v>
      </c>
      <c r="G129" s="88"/>
      <c r="H129" s="146">
        <f>IF($C$48="Investigación industrial",IFERROR(INDEX('4. Presupuesto Total '!$G$25:$G$43,MATCH(G129,'4. Presupuesto Total '!$B$25:$B$43,0)),""),IFERROR(INDEX('4. Presupuesto Total '!$H$25:$H$43,MATCH(G129,'4. Presupuesto Total '!$B$25:$B$43,0)),))</f>
        <v>0</v>
      </c>
      <c r="I129" s="67">
        <v>1</v>
      </c>
      <c r="J129" s="67"/>
      <c r="K129" s="67"/>
      <c r="L129" s="67"/>
      <c r="M129" s="67"/>
      <c r="N129" s="67"/>
      <c r="O129" s="145">
        <f t="shared" si="17"/>
        <v>0</v>
      </c>
      <c r="P129" s="70"/>
      <c r="Q129" s="70"/>
      <c r="R129" s="70"/>
      <c r="S129" s="71"/>
      <c r="T129" s="71"/>
      <c r="U129" s="147">
        <f t="shared" si="18"/>
        <v>0</v>
      </c>
      <c r="V129" s="147">
        <f t="shared" si="19"/>
        <v>0</v>
      </c>
      <c r="W129" s="147">
        <f t="shared" si="20"/>
        <v>0</v>
      </c>
      <c r="X129" s="71"/>
      <c r="Y129" s="91"/>
      <c r="Z129" s="91"/>
      <c r="AA129" s="147">
        <f t="shared" si="21"/>
        <v>0</v>
      </c>
      <c r="AB129" s="73"/>
      <c r="AC129" s="92"/>
      <c r="AD129" s="91"/>
      <c r="AE129" s="147">
        <f t="shared" si="22"/>
        <v>0</v>
      </c>
      <c r="AF129" s="73"/>
      <c r="AG129" s="92"/>
      <c r="AH129" s="91"/>
      <c r="AI129" s="147">
        <f t="shared" si="23"/>
        <v>0</v>
      </c>
      <c r="AJ129" s="147">
        <f t="shared" si="24"/>
        <v>0</v>
      </c>
      <c r="AK129" s="147">
        <f t="shared" si="25"/>
        <v>0</v>
      </c>
      <c r="AL129" s="147">
        <f t="shared" si="26"/>
        <v>0</v>
      </c>
      <c r="AM129" s="73"/>
      <c r="AN129" s="73"/>
      <c r="AO129" s="147">
        <f t="shared" si="27"/>
        <v>0</v>
      </c>
      <c r="AR129" s="94" t="str">
        <f t="shared" si="28"/>
        <v/>
      </c>
      <c r="AS129" s="72">
        <f>IF(P129&gt;'Costes máximos'!$D$22,'Costes máximos'!$D$22,P129)</f>
        <v>0</v>
      </c>
      <c r="AT129" s="72">
        <f>IF(Q129&gt;'Costes máximos'!$D$22,'Costes máximos'!$D$22,Q129)</f>
        <v>0</v>
      </c>
      <c r="AU129" s="72">
        <f>IF(R129&gt;'Costes máximos'!$D$22,'Costes máximos'!$D$22,R129)</f>
        <v>0</v>
      </c>
      <c r="AV129" s="72">
        <f>IF(S129&gt;'Costes máximos'!$D$22,'Costes máximos'!$D$22,S129)</f>
        <v>0</v>
      </c>
      <c r="AW129" s="72">
        <f>IF(T129&gt;'Costes máximos'!$D$22,'Costes máximos'!$D$22,T129)</f>
        <v>0</v>
      </c>
    </row>
    <row r="130" spans="2:49" outlineLevel="1" x14ac:dyDescent="0.3">
      <c r="B130" s="101"/>
      <c r="C130" s="102"/>
      <c r="D130" s="102"/>
      <c r="E130" s="102"/>
      <c r="F130" s="145">
        <f>IFERROR(INDEX('2. Paquetes y Tareas'!$F$16:$F$65,MATCH(AR130,'2. Paquetes y Tareas'!$E$16:$E$65,0)),0)</f>
        <v>0</v>
      </c>
      <c r="G130" s="88"/>
      <c r="H130" s="146">
        <f>IF($C$48="Investigación industrial",IFERROR(INDEX('4. Presupuesto Total '!$G$25:$G$43,MATCH(G130,'4. Presupuesto Total '!$B$25:$B$43,0)),""),IFERROR(INDEX('4. Presupuesto Total '!$H$25:$H$43,MATCH(G130,'4. Presupuesto Total '!$B$25:$B$43,0)),))</f>
        <v>0</v>
      </c>
      <c r="I130" s="67">
        <v>1</v>
      </c>
      <c r="J130" s="67"/>
      <c r="K130" s="67"/>
      <c r="L130" s="67"/>
      <c r="M130" s="67"/>
      <c r="N130" s="67"/>
      <c r="O130" s="145">
        <f t="shared" si="17"/>
        <v>0</v>
      </c>
      <c r="P130" s="70"/>
      <c r="Q130" s="70"/>
      <c r="R130" s="70"/>
      <c r="S130" s="71"/>
      <c r="T130" s="71"/>
      <c r="U130" s="147">
        <f t="shared" si="18"/>
        <v>0</v>
      </c>
      <c r="V130" s="147">
        <f t="shared" si="19"/>
        <v>0</v>
      </c>
      <c r="W130" s="147">
        <f t="shared" si="20"/>
        <v>0</v>
      </c>
      <c r="X130" s="71"/>
      <c r="Y130" s="91"/>
      <c r="Z130" s="91"/>
      <c r="AA130" s="147">
        <f t="shared" si="21"/>
        <v>0</v>
      </c>
      <c r="AB130" s="73"/>
      <c r="AC130" s="92"/>
      <c r="AD130" s="91"/>
      <c r="AE130" s="147">
        <f t="shared" si="22"/>
        <v>0</v>
      </c>
      <c r="AF130" s="73"/>
      <c r="AG130" s="92"/>
      <c r="AH130" s="91"/>
      <c r="AI130" s="147">
        <f t="shared" si="23"/>
        <v>0</v>
      </c>
      <c r="AJ130" s="147">
        <f t="shared" si="24"/>
        <v>0</v>
      </c>
      <c r="AK130" s="147">
        <f t="shared" si="25"/>
        <v>0</v>
      </c>
      <c r="AL130" s="147">
        <f t="shared" si="26"/>
        <v>0</v>
      </c>
      <c r="AM130" s="73"/>
      <c r="AN130" s="73"/>
      <c r="AO130" s="147">
        <f t="shared" si="27"/>
        <v>0</v>
      </c>
      <c r="AR130" s="94" t="str">
        <f t="shared" si="28"/>
        <v/>
      </c>
      <c r="AS130" s="72">
        <f>IF(P130&gt;'Costes máximos'!$D$22,'Costes máximos'!$D$22,P130)</f>
        <v>0</v>
      </c>
      <c r="AT130" s="72">
        <f>IF(Q130&gt;'Costes máximos'!$D$22,'Costes máximos'!$D$22,Q130)</f>
        <v>0</v>
      </c>
      <c r="AU130" s="72">
        <f>IF(R130&gt;'Costes máximos'!$D$22,'Costes máximos'!$D$22,R130)</f>
        <v>0</v>
      </c>
      <c r="AV130" s="72">
        <f>IF(S130&gt;'Costes máximos'!$D$22,'Costes máximos'!$D$22,S130)</f>
        <v>0</v>
      </c>
      <c r="AW130" s="72">
        <f>IF(T130&gt;'Costes máximos'!$D$22,'Costes máximos'!$D$22,T130)</f>
        <v>0</v>
      </c>
    </row>
    <row r="131" spans="2:49" outlineLevel="1" x14ac:dyDescent="0.3">
      <c r="B131" s="101"/>
      <c r="C131" s="102"/>
      <c r="D131" s="102"/>
      <c r="E131" s="102"/>
      <c r="F131" s="145">
        <f>IFERROR(INDEX('2. Paquetes y Tareas'!$F$16:$F$65,MATCH(AR131,'2. Paquetes y Tareas'!$E$16:$E$65,0)),0)</f>
        <v>0</v>
      </c>
      <c r="G131" s="88"/>
      <c r="H131" s="146">
        <f>IF($C$48="Investigación industrial",IFERROR(INDEX('4. Presupuesto Total '!$G$25:$G$43,MATCH(G131,'4. Presupuesto Total '!$B$25:$B$43,0)),""),IFERROR(INDEX('4. Presupuesto Total '!$H$25:$H$43,MATCH(G131,'4. Presupuesto Total '!$B$25:$B$43,0)),))</f>
        <v>0</v>
      </c>
      <c r="I131" s="67">
        <v>1</v>
      </c>
      <c r="J131" s="67"/>
      <c r="K131" s="67"/>
      <c r="L131" s="67"/>
      <c r="M131" s="67"/>
      <c r="N131" s="67"/>
      <c r="O131" s="145">
        <f t="shared" si="17"/>
        <v>0</v>
      </c>
      <c r="P131" s="70"/>
      <c r="Q131" s="70"/>
      <c r="R131" s="70"/>
      <c r="S131" s="71"/>
      <c r="T131" s="71"/>
      <c r="U131" s="147">
        <f t="shared" si="18"/>
        <v>0</v>
      </c>
      <c r="V131" s="147">
        <f t="shared" si="19"/>
        <v>0</v>
      </c>
      <c r="W131" s="147">
        <f t="shared" si="20"/>
        <v>0</v>
      </c>
      <c r="X131" s="71"/>
      <c r="Y131" s="91"/>
      <c r="Z131" s="91"/>
      <c r="AA131" s="147">
        <f t="shared" si="21"/>
        <v>0</v>
      </c>
      <c r="AB131" s="73"/>
      <c r="AC131" s="92"/>
      <c r="AD131" s="91"/>
      <c r="AE131" s="147">
        <f t="shared" si="22"/>
        <v>0</v>
      </c>
      <c r="AF131" s="73"/>
      <c r="AG131" s="92"/>
      <c r="AH131" s="91"/>
      <c r="AI131" s="147">
        <f t="shared" si="23"/>
        <v>0</v>
      </c>
      <c r="AJ131" s="147">
        <f t="shared" si="24"/>
        <v>0</v>
      </c>
      <c r="AK131" s="147">
        <f t="shared" si="25"/>
        <v>0</v>
      </c>
      <c r="AL131" s="147">
        <f t="shared" si="26"/>
        <v>0</v>
      </c>
      <c r="AM131" s="73"/>
      <c r="AN131" s="73"/>
      <c r="AO131" s="147">
        <f t="shared" si="27"/>
        <v>0</v>
      </c>
      <c r="AR131" s="94" t="str">
        <f t="shared" si="28"/>
        <v/>
      </c>
      <c r="AS131" s="72">
        <f>IF(P131&gt;'Costes máximos'!$D$22,'Costes máximos'!$D$22,P131)</f>
        <v>0</v>
      </c>
      <c r="AT131" s="72">
        <f>IF(Q131&gt;'Costes máximos'!$D$22,'Costes máximos'!$D$22,Q131)</f>
        <v>0</v>
      </c>
      <c r="AU131" s="72">
        <f>IF(R131&gt;'Costes máximos'!$D$22,'Costes máximos'!$D$22,R131)</f>
        <v>0</v>
      </c>
      <c r="AV131" s="72">
        <f>IF(S131&gt;'Costes máximos'!$D$22,'Costes máximos'!$D$22,S131)</f>
        <v>0</v>
      </c>
      <c r="AW131" s="72">
        <f>IF(T131&gt;'Costes máximos'!$D$22,'Costes máximos'!$D$22,T131)</f>
        <v>0</v>
      </c>
    </row>
    <row r="132" spans="2:49" outlineLevel="1" x14ac:dyDescent="0.3">
      <c r="B132" s="101"/>
      <c r="C132" s="102"/>
      <c r="D132" s="102"/>
      <c r="E132" s="102"/>
      <c r="F132" s="145">
        <f>IFERROR(INDEX('2. Paquetes y Tareas'!$F$16:$F$65,MATCH(AR132,'2. Paquetes y Tareas'!$E$16:$E$65,0)),0)</f>
        <v>0</v>
      </c>
      <c r="G132" s="88"/>
      <c r="H132" s="146">
        <f>IF($C$48="Investigación industrial",IFERROR(INDEX('4. Presupuesto Total '!$G$25:$G$43,MATCH(G132,'4. Presupuesto Total '!$B$25:$B$43,0)),""),IFERROR(INDEX('4. Presupuesto Total '!$H$25:$H$43,MATCH(G132,'4. Presupuesto Total '!$B$25:$B$43,0)),))</f>
        <v>0</v>
      </c>
      <c r="I132" s="67">
        <v>1</v>
      </c>
      <c r="J132" s="67"/>
      <c r="K132" s="67"/>
      <c r="L132" s="67"/>
      <c r="M132" s="67"/>
      <c r="N132" s="67"/>
      <c r="O132" s="145">
        <f t="shared" si="17"/>
        <v>0</v>
      </c>
      <c r="P132" s="70"/>
      <c r="Q132" s="70"/>
      <c r="R132" s="70"/>
      <c r="S132" s="71"/>
      <c r="T132" s="71"/>
      <c r="U132" s="147">
        <f t="shared" si="18"/>
        <v>0</v>
      </c>
      <c r="V132" s="147">
        <f t="shared" si="19"/>
        <v>0</v>
      </c>
      <c r="W132" s="147">
        <f t="shared" si="20"/>
        <v>0</v>
      </c>
      <c r="X132" s="71"/>
      <c r="Y132" s="91"/>
      <c r="Z132" s="91"/>
      <c r="AA132" s="147">
        <f t="shared" si="21"/>
        <v>0</v>
      </c>
      <c r="AB132" s="73"/>
      <c r="AC132" s="92"/>
      <c r="AD132" s="91"/>
      <c r="AE132" s="147">
        <f t="shared" si="22"/>
        <v>0</v>
      </c>
      <c r="AF132" s="73"/>
      <c r="AG132" s="92"/>
      <c r="AH132" s="91"/>
      <c r="AI132" s="147">
        <f t="shared" si="23"/>
        <v>0</v>
      </c>
      <c r="AJ132" s="147">
        <f t="shared" si="24"/>
        <v>0</v>
      </c>
      <c r="AK132" s="147">
        <f t="shared" si="25"/>
        <v>0</v>
      </c>
      <c r="AL132" s="147">
        <f t="shared" si="26"/>
        <v>0</v>
      </c>
      <c r="AM132" s="73"/>
      <c r="AN132" s="73"/>
      <c r="AO132" s="147">
        <f t="shared" si="27"/>
        <v>0</v>
      </c>
      <c r="AR132" s="94" t="str">
        <f t="shared" si="28"/>
        <v/>
      </c>
      <c r="AS132" s="72">
        <f>IF(P132&gt;'Costes máximos'!$D$22,'Costes máximos'!$D$22,P132)</f>
        <v>0</v>
      </c>
      <c r="AT132" s="72">
        <f>IF(Q132&gt;'Costes máximos'!$D$22,'Costes máximos'!$D$22,Q132)</f>
        <v>0</v>
      </c>
      <c r="AU132" s="72">
        <f>IF(R132&gt;'Costes máximos'!$D$22,'Costes máximos'!$D$22,R132)</f>
        <v>0</v>
      </c>
      <c r="AV132" s="72">
        <f>IF(S132&gt;'Costes máximos'!$D$22,'Costes máximos'!$D$22,S132)</f>
        <v>0</v>
      </c>
      <c r="AW132" s="72">
        <f>IF(T132&gt;'Costes máximos'!$D$22,'Costes máximos'!$D$22,T132)</f>
        <v>0</v>
      </c>
    </row>
    <row r="133" spans="2:49" outlineLevel="1" x14ac:dyDescent="0.3">
      <c r="B133" s="101"/>
      <c r="C133" s="102"/>
      <c r="D133" s="102"/>
      <c r="E133" s="102"/>
      <c r="F133" s="145">
        <f>IFERROR(INDEX('2. Paquetes y Tareas'!$F$16:$F$65,MATCH(AR133,'2. Paquetes y Tareas'!$E$16:$E$65,0)),0)</f>
        <v>0</v>
      </c>
      <c r="G133" s="88"/>
      <c r="H133" s="146">
        <f>IF($C$48="Investigación industrial",IFERROR(INDEX('4. Presupuesto Total '!$G$25:$G$43,MATCH(G133,'4. Presupuesto Total '!$B$25:$B$43,0)),""),IFERROR(INDEX('4. Presupuesto Total '!$H$25:$H$43,MATCH(G133,'4. Presupuesto Total '!$B$25:$B$43,0)),))</f>
        <v>0</v>
      </c>
      <c r="I133" s="67">
        <v>1</v>
      </c>
      <c r="J133" s="67"/>
      <c r="K133" s="67"/>
      <c r="L133" s="67"/>
      <c r="M133" s="67"/>
      <c r="N133" s="67"/>
      <c r="O133" s="145">
        <f t="shared" si="17"/>
        <v>0</v>
      </c>
      <c r="P133" s="70"/>
      <c r="Q133" s="70"/>
      <c r="R133" s="70"/>
      <c r="S133" s="71"/>
      <c r="T133" s="71"/>
      <c r="U133" s="147">
        <f t="shared" si="18"/>
        <v>0</v>
      </c>
      <c r="V133" s="147">
        <f t="shared" si="19"/>
        <v>0</v>
      </c>
      <c r="W133" s="147">
        <f t="shared" si="20"/>
        <v>0</v>
      </c>
      <c r="X133" s="71"/>
      <c r="Y133" s="91"/>
      <c r="Z133" s="91"/>
      <c r="AA133" s="147">
        <f t="shared" si="21"/>
        <v>0</v>
      </c>
      <c r="AB133" s="73"/>
      <c r="AC133" s="92"/>
      <c r="AD133" s="91"/>
      <c r="AE133" s="147">
        <f t="shared" si="22"/>
        <v>0</v>
      </c>
      <c r="AF133" s="73"/>
      <c r="AG133" s="92"/>
      <c r="AH133" s="91"/>
      <c r="AI133" s="147">
        <f t="shared" si="23"/>
        <v>0</v>
      </c>
      <c r="AJ133" s="147">
        <f t="shared" si="24"/>
        <v>0</v>
      </c>
      <c r="AK133" s="147">
        <f t="shared" si="25"/>
        <v>0</v>
      </c>
      <c r="AL133" s="147">
        <f t="shared" si="26"/>
        <v>0</v>
      </c>
      <c r="AM133" s="73"/>
      <c r="AN133" s="73"/>
      <c r="AO133" s="147">
        <f t="shared" si="27"/>
        <v>0</v>
      </c>
      <c r="AR133" s="94" t="str">
        <f t="shared" si="28"/>
        <v/>
      </c>
      <c r="AS133" s="72">
        <f>IF(P133&gt;'Costes máximos'!$D$22,'Costes máximos'!$D$22,P133)</f>
        <v>0</v>
      </c>
      <c r="AT133" s="72">
        <f>IF(Q133&gt;'Costes máximos'!$D$22,'Costes máximos'!$D$22,Q133)</f>
        <v>0</v>
      </c>
      <c r="AU133" s="72">
        <f>IF(R133&gt;'Costes máximos'!$D$22,'Costes máximos'!$D$22,R133)</f>
        <v>0</v>
      </c>
      <c r="AV133" s="72">
        <f>IF(S133&gt;'Costes máximos'!$D$22,'Costes máximos'!$D$22,S133)</f>
        <v>0</v>
      </c>
      <c r="AW133" s="72">
        <f>IF(T133&gt;'Costes máximos'!$D$22,'Costes máximos'!$D$22,T133)</f>
        <v>0</v>
      </c>
    </row>
    <row r="134" spans="2:49" outlineLevel="1" x14ac:dyDescent="0.3">
      <c r="B134" s="101"/>
      <c r="C134" s="102"/>
      <c r="D134" s="102"/>
      <c r="E134" s="102"/>
      <c r="F134" s="145">
        <f>IFERROR(INDEX('2. Paquetes y Tareas'!$F$16:$F$65,MATCH(AR134,'2. Paquetes y Tareas'!$E$16:$E$65,0)),0)</f>
        <v>0</v>
      </c>
      <c r="G134" s="88"/>
      <c r="H134" s="146">
        <f>IF($C$48="Investigación industrial",IFERROR(INDEX('4. Presupuesto Total '!$G$25:$G$43,MATCH(G134,'4. Presupuesto Total '!$B$25:$B$43,0)),""),IFERROR(INDEX('4. Presupuesto Total '!$H$25:$H$43,MATCH(G134,'4. Presupuesto Total '!$B$25:$B$43,0)),))</f>
        <v>0</v>
      </c>
      <c r="I134" s="67">
        <v>1</v>
      </c>
      <c r="J134" s="67"/>
      <c r="K134" s="67"/>
      <c r="L134" s="67"/>
      <c r="M134" s="67"/>
      <c r="N134" s="67"/>
      <c r="O134" s="145">
        <f t="shared" si="17"/>
        <v>0</v>
      </c>
      <c r="P134" s="70"/>
      <c r="Q134" s="70"/>
      <c r="R134" s="70"/>
      <c r="S134" s="71"/>
      <c r="T134" s="71"/>
      <c r="U134" s="147">
        <f t="shared" si="18"/>
        <v>0</v>
      </c>
      <c r="V134" s="147">
        <f t="shared" si="19"/>
        <v>0</v>
      </c>
      <c r="W134" s="147">
        <f t="shared" si="20"/>
        <v>0</v>
      </c>
      <c r="X134" s="71"/>
      <c r="Y134" s="91"/>
      <c r="Z134" s="91"/>
      <c r="AA134" s="147">
        <f t="shared" si="21"/>
        <v>0</v>
      </c>
      <c r="AB134" s="73"/>
      <c r="AC134" s="92"/>
      <c r="AD134" s="91"/>
      <c r="AE134" s="147">
        <f t="shared" si="22"/>
        <v>0</v>
      </c>
      <c r="AF134" s="73"/>
      <c r="AG134" s="92"/>
      <c r="AH134" s="91"/>
      <c r="AI134" s="147">
        <f t="shared" si="23"/>
        <v>0</v>
      </c>
      <c r="AJ134" s="147">
        <f t="shared" si="24"/>
        <v>0</v>
      </c>
      <c r="AK134" s="147">
        <f t="shared" si="25"/>
        <v>0</v>
      </c>
      <c r="AL134" s="147">
        <f t="shared" si="26"/>
        <v>0</v>
      </c>
      <c r="AM134" s="73"/>
      <c r="AN134" s="73"/>
      <c r="AO134" s="147">
        <f t="shared" si="27"/>
        <v>0</v>
      </c>
      <c r="AR134" s="94" t="str">
        <f t="shared" si="28"/>
        <v/>
      </c>
      <c r="AS134" s="72">
        <f>IF(P134&gt;'Costes máximos'!$D$22,'Costes máximos'!$D$22,P134)</f>
        <v>0</v>
      </c>
      <c r="AT134" s="72">
        <f>IF(Q134&gt;'Costes máximos'!$D$22,'Costes máximos'!$D$22,Q134)</f>
        <v>0</v>
      </c>
      <c r="AU134" s="72">
        <f>IF(R134&gt;'Costes máximos'!$D$22,'Costes máximos'!$D$22,R134)</f>
        <v>0</v>
      </c>
      <c r="AV134" s="72">
        <f>IF(S134&gt;'Costes máximos'!$D$22,'Costes máximos'!$D$22,S134)</f>
        <v>0</v>
      </c>
      <c r="AW134" s="72">
        <f>IF(T134&gt;'Costes máximos'!$D$22,'Costes máximos'!$D$22,T134)</f>
        <v>0</v>
      </c>
    </row>
    <row r="135" spans="2:49" outlineLevel="1" x14ac:dyDescent="0.3">
      <c r="B135" s="101"/>
      <c r="C135" s="102"/>
      <c r="D135" s="102"/>
      <c r="E135" s="102"/>
      <c r="F135" s="145">
        <f>IFERROR(INDEX('2. Paquetes y Tareas'!$F$16:$F$65,MATCH(AR135,'2. Paquetes y Tareas'!$E$16:$E$65,0)),0)</f>
        <v>0</v>
      </c>
      <c r="G135" s="88"/>
      <c r="H135" s="146">
        <f>IF($C$48="Investigación industrial",IFERROR(INDEX('4. Presupuesto Total '!$G$25:$G$43,MATCH(G135,'4. Presupuesto Total '!$B$25:$B$43,0)),""),IFERROR(INDEX('4. Presupuesto Total '!$H$25:$H$43,MATCH(G135,'4. Presupuesto Total '!$B$25:$B$43,0)),))</f>
        <v>0</v>
      </c>
      <c r="I135" s="67">
        <v>1</v>
      </c>
      <c r="J135" s="67"/>
      <c r="K135" s="67"/>
      <c r="L135" s="67"/>
      <c r="M135" s="67"/>
      <c r="N135" s="67"/>
      <c r="O135" s="145">
        <f t="shared" si="17"/>
        <v>0</v>
      </c>
      <c r="P135" s="70"/>
      <c r="Q135" s="70"/>
      <c r="R135" s="70"/>
      <c r="S135" s="71"/>
      <c r="T135" s="71"/>
      <c r="U135" s="147">
        <f t="shared" si="18"/>
        <v>0</v>
      </c>
      <c r="V135" s="147">
        <f t="shared" si="19"/>
        <v>0</v>
      </c>
      <c r="W135" s="147">
        <f t="shared" si="20"/>
        <v>0</v>
      </c>
      <c r="X135" s="71"/>
      <c r="Y135" s="91"/>
      <c r="Z135" s="91"/>
      <c r="AA135" s="147">
        <f t="shared" si="21"/>
        <v>0</v>
      </c>
      <c r="AB135" s="73"/>
      <c r="AC135" s="92"/>
      <c r="AD135" s="91"/>
      <c r="AE135" s="147">
        <f t="shared" si="22"/>
        <v>0</v>
      </c>
      <c r="AF135" s="73"/>
      <c r="AG135" s="92"/>
      <c r="AH135" s="91"/>
      <c r="AI135" s="147">
        <f t="shared" si="23"/>
        <v>0</v>
      </c>
      <c r="AJ135" s="147">
        <f t="shared" si="24"/>
        <v>0</v>
      </c>
      <c r="AK135" s="147">
        <f t="shared" si="25"/>
        <v>0</v>
      </c>
      <c r="AL135" s="147">
        <f t="shared" si="26"/>
        <v>0</v>
      </c>
      <c r="AM135" s="73"/>
      <c r="AN135" s="73"/>
      <c r="AO135" s="147">
        <f t="shared" si="27"/>
        <v>0</v>
      </c>
      <c r="AR135" s="94" t="str">
        <f t="shared" si="28"/>
        <v/>
      </c>
      <c r="AS135" s="72">
        <f>IF(P135&gt;'Costes máximos'!$D$22,'Costes máximos'!$D$22,P135)</f>
        <v>0</v>
      </c>
      <c r="AT135" s="72">
        <f>IF(Q135&gt;'Costes máximos'!$D$22,'Costes máximos'!$D$22,Q135)</f>
        <v>0</v>
      </c>
      <c r="AU135" s="72">
        <f>IF(R135&gt;'Costes máximos'!$D$22,'Costes máximos'!$D$22,R135)</f>
        <v>0</v>
      </c>
      <c r="AV135" s="72">
        <f>IF(S135&gt;'Costes máximos'!$D$22,'Costes máximos'!$D$22,S135)</f>
        <v>0</v>
      </c>
      <c r="AW135" s="72">
        <f>IF(T135&gt;'Costes máximos'!$D$22,'Costes máximos'!$D$22,T135)</f>
        <v>0</v>
      </c>
    </row>
    <row r="136" spans="2:49" outlineLevel="1" x14ac:dyDescent="0.3">
      <c r="B136" s="101"/>
      <c r="C136" s="102"/>
      <c r="D136" s="102"/>
      <c r="E136" s="102"/>
      <c r="F136" s="145">
        <f>IFERROR(INDEX('2. Paquetes y Tareas'!$F$16:$F$65,MATCH(AR136,'2. Paquetes y Tareas'!$E$16:$E$65,0)),0)</f>
        <v>0</v>
      </c>
      <c r="G136" s="88"/>
      <c r="H136" s="146">
        <f>IF($C$48="Investigación industrial",IFERROR(INDEX('4. Presupuesto Total '!$G$25:$G$43,MATCH(G136,'4. Presupuesto Total '!$B$25:$B$43,0)),""),IFERROR(INDEX('4. Presupuesto Total '!$H$25:$H$43,MATCH(G136,'4. Presupuesto Total '!$B$25:$B$43,0)),))</f>
        <v>0</v>
      </c>
      <c r="I136" s="67">
        <v>1</v>
      </c>
      <c r="J136" s="67"/>
      <c r="K136" s="67"/>
      <c r="L136" s="67"/>
      <c r="M136" s="67"/>
      <c r="N136" s="67"/>
      <c r="O136" s="145">
        <f t="shared" si="17"/>
        <v>0</v>
      </c>
      <c r="P136" s="70"/>
      <c r="Q136" s="70"/>
      <c r="R136" s="70"/>
      <c r="S136" s="71"/>
      <c r="T136" s="71"/>
      <c r="U136" s="147">
        <f t="shared" si="18"/>
        <v>0</v>
      </c>
      <c r="V136" s="147">
        <f t="shared" si="19"/>
        <v>0</v>
      </c>
      <c r="W136" s="147">
        <f t="shared" si="20"/>
        <v>0</v>
      </c>
      <c r="X136" s="71"/>
      <c r="Y136" s="91"/>
      <c r="Z136" s="91"/>
      <c r="AA136" s="147">
        <f t="shared" si="21"/>
        <v>0</v>
      </c>
      <c r="AB136" s="73"/>
      <c r="AC136" s="92"/>
      <c r="AD136" s="91"/>
      <c r="AE136" s="147">
        <f t="shared" si="22"/>
        <v>0</v>
      </c>
      <c r="AF136" s="73"/>
      <c r="AG136" s="92"/>
      <c r="AH136" s="91"/>
      <c r="AI136" s="147">
        <f t="shared" si="23"/>
        <v>0</v>
      </c>
      <c r="AJ136" s="147">
        <f t="shared" si="24"/>
        <v>0</v>
      </c>
      <c r="AK136" s="147">
        <f t="shared" si="25"/>
        <v>0</v>
      </c>
      <c r="AL136" s="147">
        <f t="shared" si="26"/>
        <v>0</v>
      </c>
      <c r="AM136" s="73"/>
      <c r="AN136" s="73"/>
      <c r="AO136" s="147">
        <f t="shared" si="27"/>
        <v>0</v>
      </c>
      <c r="AR136" s="94" t="str">
        <f t="shared" si="28"/>
        <v/>
      </c>
      <c r="AS136" s="72">
        <f>IF(P136&gt;'Costes máximos'!$D$22,'Costes máximos'!$D$22,P136)</f>
        <v>0</v>
      </c>
      <c r="AT136" s="72">
        <f>IF(Q136&gt;'Costes máximos'!$D$22,'Costes máximos'!$D$22,Q136)</f>
        <v>0</v>
      </c>
      <c r="AU136" s="72">
        <f>IF(R136&gt;'Costes máximos'!$D$22,'Costes máximos'!$D$22,R136)</f>
        <v>0</v>
      </c>
      <c r="AV136" s="72">
        <f>IF(S136&gt;'Costes máximos'!$D$22,'Costes máximos'!$D$22,S136)</f>
        <v>0</v>
      </c>
      <c r="AW136" s="72">
        <f>IF(T136&gt;'Costes máximos'!$D$22,'Costes máximos'!$D$22,T136)</f>
        <v>0</v>
      </c>
    </row>
    <row r="137" spans="2:49" outlineLevel="1" x14ac:dyDescent="0.3">
      <c r="B137" s="101"/>
      <c r="C137" s="102"/>
      <c r="D137" s="102"/>
      <c r="E137" s="102"/>
      <c r="F137" s="145">
        <f>IFERROR(INDEX('2. Paquetes y Tareas'!$F$16:$F$65,MATCH(AR137,'2. Paquetes y Tareas'!$E$16:$E$65,0)),0)</f>
        <v>0</v>
      </c>
      <c r="G137" s="88"/>
      <c r="H137" s="146">
        <f>IF($C$48="Investigación industrial",IFERROR(INDEX('4. Presupuesto Total '!$G$25:$G$43,MATCH(G137,'4. Presupuesto Total '!$B$25:$B$43,0)),""),IFERROR(INDEX('4. Presupuesto Total '!$H$25:$H$43,MATCH(G137,'4. Presupuesto Total '!$B$25:$B$43,0)),))</f>
        <v>0</v>
      </c>
      <c r="I137" s="67">
        <v>1</v>
      </c>
      <c r="J137" s="67"/>
      <c r="K137" s="67"/>
      <c r="L137" s="67"/>
      <c r="M137" s="67"/>
      <c r="N137" s="67"/>
      <c r="O137" s="145">
        <f t="shared" si="17"/>
        <v>0</v>
      </c>
      <c r="P137" s="70"/>
      <c r="Q137" s="70"/>
      <c r="R137" s="70"/>
      <c r="S137" s="71"/>
      <c r="T137" s="71"/>
      <c r="U137" s="147">
        <f t="shared" si="18"/>
        <v>0</v>
      </c>
      <c r="V137" s="147">
        <f t="shared" si="19"/>
        <v>0</v>
      </c>
      <c r="W137" s="147">
        <f t="shared" si="20"/>
        <v>0</v>
      </c>
      <c r="X137" s="71"/>
      <c r="Y137" s="91"/>
      <c r="Z137" s="91"/>
      <c r="AA137" s="147">
        <f t="shared" si="21"/>
        <v>0</v>
      </c>
      <c r="AB137" s="73"/>
      <c r="AC137" s="92"/>
      <c r="AD137" s="91"/>
      <c r="AE137" s="147">
        <f t="shared" si="22"/>
        <v>0</v>
      </c>
      <c r="AF137" s="73"/>
      <c r="AG137" s="92"/>
      <c r="AH137" s="91"/>
      <c r="AI137" s="147">
        <f t="shared" si="23"/>
        <v>0</v>
      </c>
      <c r="AJ137" s="147">
        <f t="shared" si="24"/>
        <v>0</v>
      </c>
      <c r="AK137" s="147">
        <f t="shared" si="25"/>
        <v>0</v>
      </c>
      <c r="AL137" s="147">
        <f t="shared" si="26"/>
        <v>0</v>
      </c>
      <c r="AM137" s="73"/>
      <c r="AN137" s="73"/>
      <c r="AO137" s="147">
        <f t="shared" si="27"/>
        <v>0</v>
      </c>
      <c r="AR137" s="94" t="str">
        <f t="shared" si="28"/>
        <v/>
      </c>
      <c r="AS137" s="72">
        <f>IF(P137&gt;'Costes máximos'!$D$22,'Costes máximos'!$D$22,P137)</f>
        <v>0</v>
      </c>
      <c r="AT137" s="72">
        <f>IF(Q137&gt;'Costes máximos'!$D$22,'Costes máximos'!$D$22,Q137)</f>
        <v>0</v>
      </c>
      <c r="AU137" s="72">
        <f>IF(R137&gt;'Costes máximos'!$D$22,'Costes máximos'!$D$22,R137)</f>
        <v>0</v>
      </c>
      <c r="AV137" s="72">
        <f>IF(S137&gt;'Costes máximos'!$D$22,'Costes máximos'!$D$22,S137)</f>
        <v>0</v>
      </c>
      <c r="AW137" s="72">
        <f>IF(T137&gt;'Costes máximos'!$D$22,'Costes máximos'!$D$22,T137)</f>
        <v>0</v>
      </c>
    </row>
    <row r="138" spans="2:49" outlineLevel="1" x14ac:dyDescent="0.3">
      <c r="B138" s="101"/>
      <c r="C138" s="102"/>
      <c r="D138" s="102"/>
      <c r="E138" s="102"/>
      <c r="F138" s="145">
        <f>IFERROR(INDEX('2. Paquetes y Tareas'!$F$16:$F$65,MATCH(AR138,'2. Paquetes y Tareas'!$E$16:$E$65,0)),0)</f>
        <v>0</v>
      </c>
      <c r="G138" s="88"/>
      <c r="H138" s="146">
        <f>IF($C$48="Investigación industrial",IFERROR(INDEX('4. Presupuesto Total '!$G$25:$G$43,MATCH(G138,'4. Presupuesto Total '!$B$25:$B$43,0)),""),IFERROR(INDEX('4. Presupuesto Total '!$H$25:$H$43,MATCH(G138,'4. Presupuesto Total '!$B$25:$B$43,0)),))</f>
        <v>0</v>
      </c>
      <c r="I138" s="67">
        <v>1</v>
      </c>
      <c r="J138" s="67"/>
      <c r="K138" s="67"/>
      <c r="L138" s="67"/>
      <c r="M138" s="67"/>
      <c r="N138" s="67"/>
      <c r="O138" s="145">
        <f t="shared" si="17"/>
        <v>0</v>
      </c>
      <c r="P138" s="70"/>
      <c r="Q138" s="70"/>
      <c r="R138" s="70"/>
      <c r="S138" s="71"/>
      <c r="T138" s="71"/>
      <c r="U138" s="147">
        <f t="shared" si="18"/>
        <v>0</v>
      </c>
      <c r="V138" s="147">
        <f t="shared" si="19"/>
        <v>0</v>
      </c>
      <c r="W138" s="147">
        <f t="shared" si="20"/>
        <v>0</v>
      </c>
      <c r="X138" s="71"/>
      <c r="Y138" s="91"/>
      <c r="Z138" s="91"/>
      <c r="AA138" s="147">
        <f t="shared" si="21"/>
        <v>0</v>
      </c>
      <c r="AB138" s="73"/>
      <c r="AC138" s="92"/>
      <c r="AD138" s="91"/>
      <c r="AE138" s="147">
        <f t="shared" si="22"/>
        <v>0</v>
      </c>
      <c r="AF138" s="73"/>
      <c r="AG138" s="92"/>
      <c r="AH138" s="91"/>
      <c r="AI138" s="147">
        <f t="shared" si="23"/>
        <v>0</v>
      </c>
      <c r="AJ138" s="147">
        <f t="shared" si="24"/>
        <v>0</v>
      </c>
      <c r="AK138" s="147">
        <f t="shared" si="25"/>
        <v>0</v>
      </c>
      <c r="AL138" s="147">
        <f t="shared" si="26"/>
        <v>0</v>
      </c>
      <c r="AM138" s="73"/>
      <c r="AN138" s="73"/>
      <c r="AO138" s="147">
        <f t="shared" si="27"/>
        <v>0</v>
      </c>
      <c r="AR138" s="94" t="str">
        <f t="shared" si="28"/>
        <v/>
      </c>
      <c r="AS138" s="72">
        <f>IF(P138&gt;'Costes máximos'!$D$22,'Costes máximos'!$D$22,P138)</f>
        <v>0</v>
      </c>
      <c r="AT138" s="72">
        <f>IF(Q138&gt;'Costes máximos'!$D$22,'Costes máximos'!$D$22,Q138)</f>
        <v>0</v>
      </c>
      <c r="AU138" s="72">
        <f>IF(R138&gt;'Costes máximos'!$D$22,'Costes máximos'!$D$22,R138)</f>
        <v>0</v>
      </c>
      <c r="AV138" s="72">
        <f>IF(S138&gt;'Costes máximos'!$D$22,'Costes máximos'!$D$22,S138)</f>
        <v>0</v>
      </c>
      <c r="AW138" s="72">
        <f>IF(T138&gt;'Costes máximos'!$D$22,'Costes máximos'!$D$22,T138)</f>
        <v>0</v>
      </c>
    </row>
    <row r="139" spans="2:49" outlineLevel="1" x14ac:dyDescent="0.3">
      <c r="B139" s="101"/>
      <c r="C139" s="102"/>
      <c r="D139" s="102"/>
      <c r="E139" s="102"/>
      <c r="F139" s="145">
        <f>IFERROR(INDEX('2. Paquetes y Tareas'!$F$16:$F$65,MATCH(AR139,'2. Paquetes y Tareas'!$E$16:$E$65,0)),0)</f>
        <v>0</v>
      </c>
      <c r="G139" s="88"/>
      <c r="H139" s="146">
        <f>IF($C$48="Investigación industrial",IFERROR(INDEX('4. Presupuesto Total '!$G$25:$G$43,MATCH(G139,'4. Presupuesto Total '!$B$25:$B$43,0)),""),IFERROR(INDEX('4. Presupuesto Total '!$H$25:$H$43,MATCH(G139,'4. Presupuesto Total '!$B$25:$B$43,0)),))</f>
        <v>0</v>
      </c>
      <c r="I139" s="67">
        <v>1</v>
      </c>
      <c r="J139" s="67"/>
      <c r="K139" s="67"/>
      <c r="L139" s="67"/>
      <c r="M139" s="67"/>
      <c r="N139" s="67"/>
      <c r="O139" s="145">
        <f t="shared" si="17"/>
        <v>0</v>
      </c>
      <c r="P139" s="70"/>
      <c r="Q139" s="70"/>
      <c r="R139" s="70"/>
      <c r="S139" s="71"/>
      <c r="T139" s="71"/>
      <c r="U139" s="147">
        <f t="shared" si="18"/>
        <v>0</v>
      </c>
      <c r="V139" s="147">
        <f t="shared" si="19"/>
        <v>0</v>
      </c>
      <c r="W139" s="147">
        <f t="shared" si="20"/>
        <v>0</v>
      </c>
      <c r="X139" s="71"/>
      <c r="Y139" s="91"/>
      <c r="Z139" s="91"/>
      <c r="AA139" s="147">
        <f t="shared" si="21"/>
        <v>0</v>
      </c>
      <c r="AB139" s="73"/>
      <c r="AC139" s="92"/>
      <c r="AD139" s="91"/>
      <c r="AE139" s="147">
        <f t="shared" si="22"/>
        <v>0</v>
      </c>
      <c r="AF139" s="73"/>
      <c r="AG139" s="92"/>
      <c r="AH139" s="91"/>
      <c r="AI139" s="147">
        <f t="shared" si="23"/>
        <v>0</v>
      </c>
      <c r="AJ139" s="147">
        <f t="shared" si="24"/>
        <v>0</v>
      </c>
      <c r="AK139" s="147">
        <f t="shared" si="25"/>
        <v>0</v>
      </c>
      <c r="AL139" s="147">
        <f t="shared" si="26"/>
        <v>0</v>
      </c>
      <c r="AM139" s="73"/>
      <c r="AN139" s="73"/>
      <c r="AO139" s="147">
        <f t="shared" si="27"/>
        <v>0</v>
      </c>
      <c r="AR139" s="94" t="str">
        <f t="shared" si="28"/>
        <v/>
      </c>
      <c r="AS139" s="72">
        <f>IF(P139&gt;'Costes máximos'!$D$22,'Costes máximos'!$D$22,P139)</f>
        <v>0</v>
      </c>
      <c r="AT139" s="72">
        <f>IF(Q139&gt;'Costes máximos'!$D$22,'Costes máximos'!$D$22,Q139)</f>
        <v>0</v>
      </c>
      <c r="AU139" s="72">
        <f>IF(R139&gt;'Costes máximos'!$D$22,'Costes máximos'!$D$22,R139)</f>
        <v>0</v>
      </c>
      <c r="AV139" s="72">
        <f>IF(S139&gt;'Costes máximos'!$D$22,'Costes máximos'!$D$22,S139)</f>
        <v>0</v>
      </c>
      <c r="AW139" s="72">
        <f>IF(T139&gt;'Costes máximos'!$D$22,'Costes máximos'!$D$22,T139)</f>
        <v>0</v>
      </c>
    </row>
    <row r="140" spans="2:49" outlineLevel="1" x14ac:dyDescent="0.3">
      <c r="B140" s="101"/>
      <c r="C140" s="102"/>
      <c r="D140" s="102"/>
      <c r="E140" s="102"/>
      <c r="F140" s="145">
        <f>IFERROR(INDEX('2. Paquetes y Tareas'!$F$16:$F$65,MATCH(AR140,'2. Paquetes y Tareas'!$E$16:$E$65,0)),0)</f>
        <v>0</v>
      </c>
      <c r="G140" s="88"/>
      <c r="H140" s="146">
        <f>IF($C$48="Investigación industrial",IFERROR(INDEX('4. Presupuesto Total '!$G$25:$G$43,MATCH(G140,'4. Presupuesto Total '!$B$25:$B$43,0)),""),IFERROR(INDEX('4. Presupuesto Total '!$H$25:$H$43,MATCH(G140,'4. Presupuesto Total '!$B$25:$B$43,0)),))</f>
        <v>0</v>
      </c>
      <c r="I140" s="67">
        <v>1</v>
      </c>
      <c r="J140" s="67"/>
      <c r="K140" s="67"/>
      <c r="L140" s="67"/>
      <c r="M140" s="67"/>
      <c r="N140" s="67"/>
      <c r="O140" s="145">
        <f t="shared" si="17"/>
        <v>0</v>
      </c>
      <c r="P140" s="70"/>
      <c r="Q140" s="70"/>
      <c r="R140" s="70"/>
      <c r="S140" s="71"/>
      <c r="T140" s="71"/>
      <c r="U140" s="147">
        <f t="shared" si="18"/>
        <v>0</v>
      </c>
      <c r="V140" s="147">
        <f t="shared" si="19"/>
        <v>0</v>
      </c>
      <c r="W140" s="147">
        <f t="shared" si="20"/>
        <v>0</v>
      </c>
      <c r="X140" s="71"/>
      <c r="Y140" s="91"/>
      <c r="Z140" s="91"/>
      <c r="AA140" s="147">
        <f t="shared" si="21"/>
        <v>0</v>
      </c>
      <c r="AB140" s="73"/>
      <c r="AC140" s="92"/>
      <c r="AD140" s="91"/>
      <c r="AE140" s="147">
        <f t="shared" si="22"/>
        <v>0</v>
      </c>
      <c r="AF140" s="73"/>
      <c r="AG140" s="92"/>
      <c r="AH140" s="91"/>
      <c r="AI140" s="147">
        <f t="shared" si="23"/>
        <v>0</v>
      </c>
      <c r="AJ140" s="147">
        <f t="shared" si="24"/>
        <v>0</v>
      </c>
      <c r="AK140" s="147">
        <f t="shared" si="25"/>
        <v>0</v>
      </c>
      <c r="AL140" s="147">
        <f t="shared" si="26"/>
        <v>0</v>
      </c>
      <c r="AM140" s="73"/>
      <c r="AN140" s="73"/>
      <c r="AO140" s="147">
        <f t="shared" si="27"/>
        <v>0</v>
      </c>
      <c r="AR140" s="94" t="str">
        <f t="shared" si="28"/>
        <v/>
      </c>
      <c r="AS140" s="72">
        <f>IF(P140&gt;'Costes máximos'!$D$22,'Costes máximos'!$D$22,P140)</f>
        <v>0</v>
      </c>
      <c r="AT140" s="72">
        <f>IF(Q140&gt;'Costes máximos'!$D$22,'Costes máximos'!$D$22,Q140)</f>
        <v>0</v>
      </c>
      <c r="AU140" s="72">
        <f>IF(R140&gt;'Costes máximos'!$D$22,'Costes máximos'!$D$22,R140)</f>
        <v>0</v>
      </c>
      <c r="AV140" s="72">
        <f>IF(S140&gt;'Costes máximos'!$D$22,'Costes máximos'!$D$22,S140)</f>
        <v>0</v>
      </c>
      <c r="AW140" s="72">
        <f>IF(T140&gt;'Costes máximos'!$D$22,'Costes máximos'!$D$22,T140)</f>
        <v>0</v>
      </c>
    </row>
    <row r="141" spans="2:49" outlineLevel="1" x14ac:dyDescent="0.3">
      <c r="B141" s="101"/>
      <c r="C141" s="102"/>
      <c r="D141" s="102"/>
      <c r="E141" s="102"/>
      <c r="F141" s="145">
        <f>IFERROR(INDEX('2. Paquetes y Tareas'!$F$16:$F$65,MATCH(AR141,'2. Paquetes y Tareas'!$E$16:$E$65,0)),0)</f>
        <v>0</v>
      </c>
      <c r="G141" s="88"/>
      <c r="H141" s="146">
        <f>IF($C$48="Investigación industrial",IFERROR(INDEX('4. Presupuesto Total '!$G$25:$G$43,MATCH(G141,'4. Presupuesto Total '!$B$25:$B$43,0)),""),IFERROR(INDEX('4. Presupuesto Total '!$H$25:$H$43,MATCH(G141,'4. Presupuesto Total '!$B$25:$B$43,0)),))</f>
        <v>0</v>
      </c>
      <c r="I141" s="67">
        <v>1</v>
      </c>
      <c r="J141" s="67"/>
      <c r="K141" s="67"/>
      <c r="L141" s="67"/>
      <c r="M141" s="67"/>
      <c r="N141" s="67"/>
      <c r="O141" s="145">
        <f t="shared" si="17"/>
        <v>0</v>
      </c>
      <c r="P141" s="70"/>
      <c r="Q141" s="70"/>
      <c r="R141" s="70"/>
      <c r="S141" s="71"/>
      <c r="T141" s="71"/>
      <c r="U141" s="147">
        <f t="shared" si="18"/>
        <v>0</v>
      </c>
      <c r="V141" s="147">
        <f t="shared" si="19"/>
        <v>0</v>
      </c>
      <c r="W141" s="147">
        <f t="shared" si="20"/>
        <v>0</v>
      </c>
      <c r="X141" s="71"/>
      <c r="Y141" s="91"/>
      <c r="Z141" s="91"/>
      <c r="AA141" s="147">
        <f t="shared" si="21"/>
        <v>0</v>
      </c>
      <c r="AB141" s="73"/>
      <c r="AC141" s="92"/>
      <c r="AD141" s="91"/>
      <c r="AE141" s="147">
        <f t="shared" si="22"/>
        <v>0</v>
      </c>
      <c r="AF141" s="73"/>
      <c r="AG141" s="92"/>
      <c r="AH141" s="91"/>
      <c r="AI141" s="147">
        <f t="shared" si="23"/>
        <v>0</v>
      </c>
      <c r="AJ141" s="147">
        <f t="shared" si="24"/>
        <v>0</v>
      </c>
      <c r="AK141" s="147">
        <f t="shared" si="25"/>
        <v>0</v>
      </c>
      <c r="AL141" s="147">
        <f t="shared" si="26"/>
        <v>0</v>
      </c>
      <c r="AM141" s="73"/>
      <c r="AN141" s="73"/>
      <c r="AO141" s="147">
        <f t="shared" si="27"/>
        <v>0</v>
      </c>
      <c r="AR141" s="94" t="str">
        <f t="shared" si="28"/>
        <v/>
      </c>
      <c r="AS141" s="72">
        <f>IF(P141&gt;'Costes máximos'!$D$22,'Costes máximos'!$D$22,P141)</f>
        <v>0</v>
      </c>
      <c r="AT141" s="72">
        <f>IF(Q141&gt;'Costes máximos'!$D$22,'Costes máximos'!$D$22,Q141)</f>
        <v>0</v>
      </c>
      <c r="AU141" s="72">
        <f>IF(R141&gt;'Costes máximos'!$D$22,'Costes máximos'!$D$22,R141)</f>
        <v>0</v>
      </c>
      <c r="AV141" s="72">
        <f>IF(S141&gt;'Costes máximos'!$D$22,'Costes máximos'!$D$22,S141)</f>
        <v>0</v>
      </c>
      <c r="AW141" s="72">
        <f>IF(T141&gt;'Costes máximos'!$D$22,'Costes máximos'!$D$22,T141)</f>
        <v>0</v>
      </c>
    </row>
    <row r="142" spans="2:49" outlineLevel="1" x14ac:dyDescent="0.3">
      <c r="B142" s="101"/>
      <c r="C142" s="102"/>
      <c r="D142" s="102"/>
      <c r="E142" s="102"/>
      <c r="F142" s="145">
        <f>IFERROR(INDEX('2. Paquetes y Tareas'!$F$16:$F$65,MATCH(AR142,'2. Paquetes y Tareas'!$E$16:$E$65,0)),0)</f>
        <v>0</v>
      </c>
      <c r="G142" s="88"/>
      <c r="H142" s="146">
        <f>IF($C$48="Investigación industrial",IFERROR(INDEX('4. Presupuesto Total '!$G$25:$G$43,MATCH(G142,'4. Presupuesto Total '!$B$25:$B$43,0)),""),IFERROR(INDEX('4. Presupuesto Total '!$H$25:$H$43,MATCH(G142,'4. Presupuesto Total '!$B$25:$B$43,0)),))</f>
        <v>0</v>
      </c>
      <c r="I142" s="67">
        <v>1</v>
      </c>
      <c r="J142" s="67"/>
      <c r="K142" s="67"/>
      <c r="L142" s="67"/>
      <c r="M142" s="67"/>
      <c r="N142" s="67"/>
      <c r="O142" s="145">
        <f t="shared" si="17"/>
        <v>0</v>
      </c>
      <c r="P142" s="70"/>
      <c r="Q142" s="70"/>
      <c r="R142" s="70"/>
      <c r="S142" s="71"/>
      <c r="T142" s="71"/>
      <c r="U142" s="147">
        <f t="shared" si="18"/>
        <v>0</v>
      </c>
      <c r="V142" s="147">
        <f t="shared" si="19"/>
        <v>0</v>
      </c>
      <c r="W142" s="147">
        <f t="shared" si="20"/>
        <v>0</v>
      </c>
      <c r="X142" s="71"/>
      <c r="Y142" s="91"/>
      <c r="Z142" s="91"/>
      <c r="AA142" s="147">
        <f t="shared" si="21"/>
        <v>0</v>
      </c>
      <c r="AB142" s="73"/>
      <c r="AC142" s="92"/>
      <c r="AD142" s="91"/>
      <c r="AE142" s="147">
        <f t="shared" si="22"/>
        <v>0</v>
      </c>
      <c r="AF142" s="73"/>
      <c r="AG142" s="92"/>
      <c r="AH142" s="91"/>
      <c r="AI142" s="147">
        <f t="shared" si="23"/>
        <v>0</v>
      </c>
      <c r="AJ142" s="147">
        <f t="shared" si="24"/>
        <v>0</v>
      </c>
      <c r="AK142" s="147">
        <f t="shared" si="25"/>
        <v>0</v>
      </c>
      <c r="AL142" s="147">
        <f t="shared" si="26"/>
        <v>0</v>
      </c>
      <c r="AM142" s="73"/>
      <c r="AN142" s="73"/>
      <c r="AO142" s="147">
        <f t="shared" si="27"/>
        <v>0</v>
      </c>
      <c r="AR142" s="94" t="str">
        <f t="shared" si="28"/>
        <v/>
      </c>
      <c r="AS142" s="72">
        <f>IF(P142&gt;'Costes máximos'!$D$22,'Costes máximos'!$D$22,P142)</f>
        <v>0</v>
      </c>
      <c r="AT142" s="72">
        <f>IF(Q142&gt;'Costes máximos'!$D$22,'Costes máximos'!$D$22,Q142)</f>
        <v>0</v>
      </c>
      <c r="AU142" s="72">
        <f>IF(R142&gt;'Costes máximos'!$D$22,'Costes máximos'!$D$22,R142)</f>
        <v>0</v>
      </c>
      <c r="AV142" s="72">
        <f>IF(S142&gt;'Costes máximos'!$D$22,'Costes máximos'!$D$22,S142)</f>
        <v>0</v>
      </c>
      <c r="AW142" s="72">
        <f>IF(T142&gt;'Costes máximos'!$D$22,'Costes máximos'!$D$22,T142)</f>
        <v>0</v>
      </c>
    </row>
    <row r="143" spans="2:49" outlineLevel="1" x14ac:dyDescent="0.3">
      <c r="B143" s="101"/>
      <c r="C143" s="102"/>
      <c r="D143" s="102"/>
      <c r="E143" s="102"/>
      <c r="F143" s="145">
        <f>IFERROR(INDEX('2. Paquetes y Tareas'!$F$16:$F$65,MATCH(AR143,'2. Paquetes y Tareas'!$E$16:$E$65,0)),0)</f>
        <v>0</v>
      </c>
      <c r="G143" s="88"/>
      <c r="H143" s="146">
        <f>IF($C$48="Investigación industrial",IFERROR(INDEX('4. Presupuesto Total '!$G$25:$G$43,MATCH(G143,'4. Presupuesto Total '!$B$25:$B$43,0)),""),IFERROR(INDEX('4. Presupuesto Total '!$H$25:$H$43,MATCH(G143,'4. Presupuesto Total '!$B$25:$B$43,0)),))</f>
        <v>0</v>
      </c>
      <c r="I143" s="67">
        <v>1</v>
      </c>
      <c r="J143" s="67"/>
      <c r="K143" s="67"/>
      <c r="L143" s="67"/>
      <c r="M143" s="67"/>
      <c r="N143" s="67"/>
      <c r="O143" s="145">
        <f t="shared" si="17"/>
        <v>0</v>
      </c>
      <c r="P143" s="70"/>
      <c r="Q143" s="70"/>
      <c r="R143" s="70"/>
      <c r="S143" s="71"/>
      <c r="T143" s="71"/>
      <c r="U143" s="147">
        <f t="shared" si="18"/>
        <v>0</v>
      </c>
      <c r="V143" s="147">
        <f t="shared" si="19"/>
        <v>0</v>
      </c>
      <c r="W143" s="147">
        <f t="shared" si="20"/>
        <v>0</v>
      </c>
      <c r="X143" s="71"/>
      <c r="Y143" s="91"/>
      <c r="Z143" s="91"/>
      <c r="AA143" s="147">
        <f t="shared" si="21"/>
        <v>0</v>
      </c>
      <c r="AB143" s="73"/>
      <c r="AC143" s="92"/>
      <c r="AD143" s="91"/>
      <c r="AE143" s="147">
        <f t="shared" si="22"/>
        <v>0</v>
      </c>
      <c r="AF143" s="73"/>
      <c r="AG143" s="92"/>
      <c r="AH143" s="91"/>
      <c r="AI143" s="147">
        <f t="shared" si="23"/>
        <v>0</v>
      </c>
      <c r="AJ143" s="147">
        <f t="shared" si="24"/>
        <v>0</v>
      </c>
      <c r="AK143" s="147">
        <f t="shared" si="25"/>
        <v>0</v>
      </c>
      <c r="AL143" s="147">
        <f t="shared" si="26"/>
        <v>0</v>
      </c>
      <c r="AM143" s="73"/>
      <c r="AN143" s="73"/>
      <c r="AO143" s="147">
        <f t="shared" si="27"/>
        <v>0</v>
      </c>
      <c r="AR143" s="94" t="str">
        <f t="shared" si="28"/>
        <v/>
      </c>
      <c r="AS143" s="72">
        <f>IF(P143&gt;'Costes máximos'!$D$22,'Costes máximos'!$D$22,P143)</f>
        <v>0</v>
      </c>
      <c r="AT143" s="72">
        <f>IF(Q143&gt;'Costes máximos'!$D$22,'Costes máximos'!$D$22,Q143)</f>
        <v>0</v>
      </c>
      <c r="AU143" s="72">
        <f>IF(R143&gt;'Costes máximos'!$D$22,'Costes máximos'!$D$22,R143)</f>
        <v>0</v>
      </c>
      <c r="AV143" s="72">
        <f>IF(S143&gt;'Costes máximos'!$D$22,'Costes máximos'!$D$22,S143)</f>
        <v>0</v>
      </c>
      <c r="AW143" s="72">
        <f>IF(T143&gt;'Costes máximos'!$D$22,'Costes máximos'!$D$22,T143)</f>
        <v>0</v>
      </c>
    </row>
    <row r="144" spans="2:49" outlineLevel="1" x14ac:dyDescent="0.3">
      <c r="B144" s="101"/>
      <c r="C144" s="102"/>
      <c r="D144" s="102"/>
      <c r="E144" s="102"/>
      <c r="F144" s="145">
        <f>IFERROR(INDEX('2. Paquetes y Tareas'!$F$16:$F$65,MATCH(AR144,'2. Paquetes y Tareas'!$E$16:$E$65,0)),0)</f>
        <v>0</v>
      </c>
      <c r="G144" s="88"/>
      <c r="H144" s="146">
        <f>IF($C$48="Investigación industrial",IFERROR(INDEX('4. Presupuesto Total '!$G$25:$G$43,MATCH(G144,'4. Presupuesto Total '!$B$25:$B$43,0)),""),IFERROR(INDEX('4. Presupuesto Total '!$H$25:$H$43,MATCH(G144,'4. Presupuesto Total '!$B$25:$B$43,0)),))</f>
        <v>0</v>
      </c>
      <c r="I144" s="67">
        <v>1</v>
      </c>
      <c r="J144" s="67"/>
      <c r="K144" s="67"/>
      <c r="L144" s="67"/>
      <c r="M144" s="67"/>
      <c r="N144" s="67"/>
      <c r="O144" s="145">
        <f t="shared" si="17"/>
        <v>0</v>
      </c>
      <c r="P144" s="70"/>
      <c r="Q144" s="70"/>
      <c r="R144" s="70"/>
      <c r="S144" s="71"/>
      <c r="T144" s="71"/>
      <c r="U144" s="147">
        <f t="shared" si="18"/>
        <v>0</v>
      </c>
      <c r="V144" s="147">
        <f t="shared" si="19"/>
        <v>0</v>
      </c>
      <c r="W144" s="147">
        <f t="shared" si="20"/>
        <v>0</v>
      </c>
      <c r="X144" s="71"/>
      <c r="Y144" s="91"/>
      <c r="Z144" s="91"/>
      <c r="AA144" s="147">
        <f t="shared" si="21"/>
        <v>0</v>
      </c>
      <c r="AB144" s="73"/>
      <c r="AC144" s="92"/>
      <c r="AD144" s="91"/>
      <c r="AE144" s="147">
        <f t="shared" si="22"/>
        <v>0</v>
      </c>
      <c r="AF144" s="73"/>
      <c r="AG144" s="92"/>
      <c r="AH144" s="91"/>
      <c r="AI144" s="147">
        <f t="shared" si="23"/>
        <v>0</v>
      </c>
      <c r="AJ144" s="147">
        <f t="shared" si="24"/>
        <v>0</v>
      </c>
      <c r="AK144" s="147">
        <f t="shared" si="25"/>
        <v>0</v>
      </c>
      <c r="AL144" s="147">
        <f t="shared" si="26"/>
        <v>0</v>
      </c>
      <c r="AM144" s="73"/>
      <c r="AN144" s="73"/>
      <c r="AO144" s="147">
        <f t="shared" si="27"/>
        <v>0</v>
      </c>
      <c r="AR144" s="94" t="str">
        <f t="shared" si="28"/>
        <v/>
      </c>
      <c r="AS144" s="72">
        <f>IF(P144&gt;'Costes máximos'!$D$22,'Costes máximos'!$D$22,P144)</f>
        <v>0</v>
      </c>
      <c r="AT144" s="72">
        <f>IF(Q144&gt;'Costes máximos'!$D$22,'Costes máximos'!$D$22,Q144)</f>
        <v>0</v>
      </c>
      <c r="AU144" s="72">
        <f>IF(R144&gt;'Costes máximos'!$D$22,'Costes máximos'!$D$22,R144)</f>
        <v>0</v>
      </c>
      <c r="AV144" s="72">
        <f>IF(S144&gt;'Costes máximos'!$D$22,'Costes máximos'!$D$22,S144)</f>
        <v>0</v>
      </c>
      <c r="AW144" s="72">
        <f>IF(T144&gt;'Costes máximos'!$D$22,'Costes máximos'!$D$22,T144)</f>
        <v>0</v>
      </c>
    </row>
    <row r="145" spans="2:49" outlineLevel="1" x14ac:dyDescent="0.3">
      <c r="B145" s="101"/>
      <c r="C145" s="102"/>
      <c r="D145" s="102"/>
      <c r="E145" s="102"/>
      <c r="F145" s="145">
        <f>IFERROR(INDEX('2. Paquetes y Tareas'!$F$16:$F$65,MATCH(AR145,'2. Paquetes y Tareas'!$E$16:$E$65,0)),0)</f>
        <v>0</v>
      </c>
      <c r="G145" s="88"/>
      <c r="H145" s="146">
        <f>IF($C$48="Investigación industrial",IFERROR(INDEX('4. Presupuesto Total '!$G$25:$G$43,MATCH(G145,'4. Presupuesto Total '!$B$25:$B$43,0)),""),IFERROR(INDEX('4. Presupuesto Total '!$H$25:$H$43,MATCH(G145,'4. Presupuesto Total '!$B$25:$B$43,0)),))</f>
        <v>0</v>
      </c>
      <c r="I145" s="67">
        <v>1</v>
      </c>
      <c r="J145" s="67"/>
      <c r="K145" s="67"/>
      <c r="L145" s="67"/>
      <c r="M145" s="67"/>
      <c r="N145" s="67"/>
      <c r="O145" s="145">
        <f t="shared" si="17"/>
        <v>0</v>
      </c>
      <c r="P145" s="70"/>
      <c r="Q145" s="70"/>
      <c r="R145" s="70"/>
      <c r="S145" s="71"/>
      <c r="T145" s="71"/>
      <c r="U145" s="147">
        <f t="shared" si="18"/>
        <v>0</v>
      </c>
      <c r="V145" s="147">
        <f t="shared" si="19"/>
        <v>0</v>
      </c>
      <c r="W145" s="147">
        <f t="shared" si="20"/>
        <v>0</v>
      </c>
      <c r="X145" s="71"/>
      <c r="Y145" s="91"/>
      <c r="Z145" s="91"/>
      <c r="AA145" s="147">
        <f t="shared" si="21"/>
        <v>0</v>
      </c>
      <c r="AB145" s="73"/>
      <c r="AC145" s="92"/>
      <c r="AD145" s="91"/>
      <c r="AE145" s="147">
        <f t="shared" si="22"/>
        <v>0</v>
      </c>
      <c r="AF145" s="73"/>
      <c r="AG145" s="92"/>
      <c r="AH145" s="91"/>
      <c r="AI145" s="147">
        <f t="shared" si="23"/>
        <v>0</v>
      </c>
      <c r="AJ145" s="147">
        <f t="shared" si="24"/>
        <v>0</v>
      </c>
      <c r="AK145" s="147">
        <f t="shared" si="25"/>
        <v>0</v>
      </c>
      <c r="AL145" s="147">
        <f t="shared" si="26"/>
        <v>0</v>
      </c>
      <c r="AM145" s="73"/>
      <c r="AN145" s="73"/>
      <c r="AO145" s="147">
        <f t="shared" si="27"/>
        <v>0</v>
      </c>
      <c r="AR145" s="94" t="str">
        <f t="shared" si="28"/>
        <v/>
      </c>
      <c r="AS145" s="72">
        <f>IF(P145&gt;'Costes máximos'!$D$22,'Costes máximos'!$D$22,P145)</f>
        <v>0</v>
      </c>
      <c r="AT145" s="72">
        <f>IF(Q145&gt;'Costes máximos'!$D$22,'Costes máximos'!$D$22,Q145)</f>
        <v>0</v>
      </c>
      <c r="AU145" s="72">
        <f>IF(R145&gt;'Costes máximos'!$D$22,'Costes máximos'!$D$22,R145)</f>
        <v>0</v>
      </c>
      <c r="AV145" s="72">
        <f>IF(S145&gt;'Costes máximos'!$D$22,'Costes máximos'!$D$22,S145)</f>
        <v>0</v>
      </c>
      <c r="AW145" s="72">
        <f>IF(T145&gt;'Costes máximos'!$D$22,'Costes máximos'!$D$22,T145)</f>
        <v>0</v>
      </c>
    </row>
    <row r="146" spans="2:49" outlineLevel="1" x14ac:dyDescent="0.3">
      <c r="B146" s="101"/>
      <c r="C146" s="102"/>
      <c r="D146" s="102"/>
      <c r="E146" s="102"/>
      <c r="F146" s="145">
        <f>IFERROR(INDEX('2. Paquetes y Tareas'!$F$16:$F$65,MATCH(AR146,'2. Paquetes y Tareas'!$E$16:$E$65,0)),0)</f>
        <v>0</v>
      </c>
      <c r="G146" s="88"/>
      <c r="H146" s="146">
        <f>IF($C$48="Investigación industrial",IFERROR(INDEX('4. Presupuesto Total '!$G$25:$G$43,MATCH(G146,'4. Presupuesto Total '!$B$25:$B$43,0)),""),IFERROR(INDEX('4. Presupuesto Total '!$H$25:$H$43,MATCH(G146,'4. Presupuesto Total '!$B$25:$B$43,0)),))</f>
        <v>0</v>
      </c>
      <c r="I146" s="67">
        <v>1</v>
      </c>
      <c r="J146" s="67"/>
      <c r="K146" s="67"/>
      <c r="L146" s="67"/>
      <c r="M146" s="67"/>
      <c r="N146" s="67"/>
      <c r="O146" s="145">
        <f t="shared" si="17"/>
        <v>0</v>
      </c>
      <c r="P146" s="70"/>
      <c r="Q146" s="70"/>
      <c r="R146" s="70"/>
      <c r="S146" s="71"/>
      <c r="T146" s="71"/>
      <c r="U146" s="147">
        <f t="shared" si="18"/>
        <v>0</v>
      </c>
      <c r="V146" s="147">
        <f t="shared" si="19"/>
        <v>0</v>
      </c>
      <c r="W146" s="147">
        <f t="shared" si="20"/>
        <v>0</v>
      </c>
      <c r="X146" s="71"/>
      <c r="Y146" s="91"/>
      <c r="Z146" s="91"/>
      <c r="AA146" s="147">
        <f t="shared" si="21"/>
        <v>0</v>
      </c>
      <c r="AB146" s="73"/>
      <c r="AC146" s="92"/>
      <c r="AD146" s="91"/>
      <c r="AE146" s="147">
        <f t="shared" si="22"/>
        <v>0</v>
      </c>
      <c r="AF146" s="73"/>
      <c r="AG146" s="92"/>
      <c r="AH146" s="91"/>
      <c r="AI146" s="147">
        <f t="shared" si="23"/>
        <v>0</v>
      </c>
      <c r="AJ146" s="147">
        <f t="shared" si="24"/>
        <v>0</v>
      </c>
      <c r="AK146" s="147">
        <f t="shared" si="25"/>
        <v>0</v>
      </c>
      <c r="AL146" s="147">
        <f t="shared" si="26"/>
        <v>0</v>
      </c>
      <c r="AM146" s="73"/>
      <c r="AN146" s="73"/>
      <c r="AO146" s="147">
        <f t="shared" si="27"/>
        <v>0</v>
      </c>
      <c r="AR146" s="94" t="str">
        <f t="shared" si="28"/>
        <v/>
      </c>
      <c r="AS146" s="72">
        <f>IF(P146&gt;'Costes máximos'!$D$22,'Costes máximos'!$D$22,P146)</f>
        <v>0</v>
      </c>
      <c r="AT146" s="72">
        <f>IF(Q146&gt;'Costes máximos'!$D$22,'Costes máximos'!$D$22,Q146)</f>
        <v>0</v>
      </c>
      <c r="AU146" s="72">
        <f>IF(R146&gt;'Costes máximos'!$D$22,'Costes máximos'!$D$22,R146)</f>
        <v>0</v>
      </c>
      <c r="AV146" s="72">
        <f>IF(S146&gt;'Costes máximos'!$D$22,'Costes máximos'!$D$22,S146)</f>
        <v>0</v>
      </c>
      <c r="AW146" s="72">
        <f>IF(T146&gt;'Costes máximos'!$D$22,'Costes máximos'!$D$22,T146)</f>
        <v>0</v>
      </c>
    </row>
    <row r="147" spans="2:49" outlineLevel="1" x14ac:dyDescent="0.3">
      <c r="B147" s="101"/>
      <c r="C147" s="102"/>
      <c r="D147" s="102"/>
      <c r="E147" s="102"/>
      <c r="F147" s="145">
        <f>IFERROR(INDEX('2. Paquetes y Tareas'!$F$16:$F$65,MATCH(AR147,'2. Paquetes y Tareas'!$E$16:$E$65,0)),0)</f>
        <v>0</v>
      </c>
      <c r="G147" s="88"/>
      <c r="H147" s="146">
        <f>IF($C$48="Investigación industrial",IFERROR(INDEX('4. Presupuesto Total '!$G$25:$G$43,MATCH(G147,'4. Presupuesto Total '!$B$25:$B$43,0)),""),IFERROR(INDEX('4. Presupuesto Total '!$H$25:$H$43,MATCH(G147,'4. Presupuesto Total '!$B$25:$B$43,0)),))</f>
        <v>0</v>
      </c>
      <c r="I147" s="67">
        <v>1</v>
      </c>
      <c r="J147" s="67"/>
      <c r="K147" s="67"/>
      <c r="L147" s="67"/>
      <c r="M147" s="67"/>
      <c r="N147" s="67"/>
      <c r="O147" s="145">
        <f t="shared" si="17"/>
        <v>0</v>
      </c>
      <c r="P147" s="70"/>
      <c r="Q147" s="70"/>
      <c r="R147" s="70"/>
      <c r="S147" s="71"/>
      <c r="T147" s="71"/>
      <c r="U147" s="147">
        <f t="shared" si="18"/>
        <v>0</v>
      </c>
      <c r="V147" s="147">
        <f t="shared" si="19"/>
        <v>0</v>
      </c>
      <c r="W147" s="147">
        <f t="shared" si="20"/>
        <v>0</v>
      </c>
      <c r="X147" s="71"/>
      <c r="Y147" s="91"/>
      <c r="Z147" s="91"/>
      <c r="AA147" s="147">
        <f t="shared" si="21"/>
        <v>0</v>
      </c>
      <c r="AB147" s="73"/>
      <c r="AC147" s="92"/>
      <c r="AD147" s="91"/>
      <c r="AE147" s="147">
        <f t="shared" si="22"/>
        <v>0</v>
      </c>
      <c r="AF147" s="73"/>
      <c r="AG147" s="92"/>
      <c r="AH147" s="91"/>
      <c r="AI147" s="147">
        <f t="shared" si="23"/>
        <v>0</v>
      </c>
      <c r="AJ147" s="147">
        <f t="shared" si="24"/>
        <v>0</v>
      </c>
      <c r="AK147" s="147">
        <f t="shared" si="25"/>
        <v>0</v>
      </c>
      <c r="AL147" s="147">
        <f t="shared" si="26"/>
        <v>0</v>
      </c>
      <c r="AM147" s="73"/>
      <c r="AN147" s="73"/>
      <c r="AO147" s="147">
        <f t="shared" si="27"/>
        <v>0</v>
      </c>
      <c r="AR147" s="94" t="str">
        <f t="shared" si="28"/>
        <v/>
      </c>
      <c r="AS147" s="72">
        <f>IF(P147&gt;'Costes máximos'!$D$22,'Costes máximos'!$D$22,P147)</f>
        <v>0</v>
      </c>
      <c r="AT147" s="72">
        <f>IF(Q147&gt;'Costes máximos'!$D$22,'Costes máximos'!$D$22,Q147)</f>
        <v>0</v>
      </c>
      <c r="AU147" s="72">
        <f>IF(R147&gt;'Costes máximos'!$D$22,'Costes máximos'!$D$22,R147)</f>
        <v>0</v>
      </c>
      <c r="AV147" s="72">
        <f>IF(S147&gt;'Costes máximos'!$D$22,'Costes máximos'!$D$22,S147)</f>
        <v>0</v>
      </c>
      <c r="AW147" s="72">
        <f>IF(T147&gt;'Costes máximos'!$D$22,'Costes máximos'!$D$22,T147)</f>
        <v>0</v>
      </c>
    </row>
    <row r="148" spans="2:49" outlineLevel="1" x14ac:dyDescent="0.3">
      <c r="B148" s="101"/>
      <c r="C148" s="102"/>
      <c r="D148" s="102"/>
      <c r="E148" s="102"/>
      <c r="F148" s="145">
        <f>IFERROR(INDEX('2. Paquetes y Tareas'!$F$16:$F$65,MATCH(AR148,'2. Paquetes y Tareas'!$E$16:$E$65,0)),0)</f>
        <v>0</v>
      </c>
      <c r="G148" s="88"/>
      <c r="H148" s="146">
        <f>IF($C$48="Investigación industrial",IFERROR(INDEX('4. Presupuesto Total '!$G$25:$G$43,MATCH(G148,'4. Presupuesto Total '!$B$25:$B$43,0)),""),IFERROR(INDEX('4. Presupuesto Total '!$H$25:$H$43,MATCH(G148,'4. Presupuesto Total '!$B$25:$B$43,0)),))</f>
        <v>0</v>
      </c>
      <c r="I148" s="67">
        <v>1</v>
      </c>
      <c r="J148" s="67"/>
      <c r="K148" s="67"/>
      <c r="L148" s="67"/>
      <c r="M148" s="67"/>
      <c r="N148" s="67"/>
      <c r="O148" s="145">
        <f t="shared" si="17"/>
        <v>0</v>
      </c>
      <c r="P148" s="70"/>
      <c r="Q148" s="70"/>
      <c r="R148" s="70"/>
      <c r="S148" s="71"/>
      <c r="T148" s="71"/>
      <c r="U148" s="147">
        <f t="shared" si="18"/>
        <v>0</v>
      </c>
      <c r="V148" s="147">
        <f t="shared" si="19"/>
        <v>0</v>
      </c>
      <c r="W148" s="147">
        <f t="shared" si="20"/>
        <v>0</v>
      </c>
      <c r="X148" s="71"/>
      <c r="Y148" s="91"/>
      <c r="Z148" s="91"/>
      <c r="AA148" s="147">
        <f t="shared" si="21"/>
        <v>0</v>
      </c>
      <c r="AB148" s="73"/>
      <c r="AC148" s="92"/>
      <c r="AD148" s="91"/>
      <c r="AE148" s="147">
        <f t="shared" si="22"/>
        <v>0</v>
      </c>
      <c r="AF148" s="73"/>
      <c r="AG148" s="92"/>
      <c r="AH148" s="91"/>
      <c r="AI148" s="147">
        <f t="shared" si="23"/>
        <v>0</v>
      </c>
      <c r="AJ148" s="147">
        <f t="shared" si="24"/>
        <v>0</v>
      </c>
      <c r="AK148" s="147">
        <f t="shared" si="25"/>
        <v>0</v>
      </c>
      <c r="AL148" s="147">
        <f t="shared" si="26"/>
        <v>0</v>
      </c>
      <c r="AM148" s="73"/>
      <c r="AN148" s="73"/>
      <c r="AO148" s="147">
        <f t="shared" si="27"/>
        <v>0</v>
      </c>
      <c r="AR148" s="94" t="str">
        <f t="shared" si="28"/>
        <v/>
      </c>
      <c r="AS148" s="72">
        <f>IF(P148&gt;'Costes máximos'!$D$22,'Costes máximos'!$D$22,P148)</f>
        <v>0</v>
      </c>
      <c r="AT148" s="72">
        <f>IF(Q148&gt;'Costes máximos'!$D$22,'Costes máximos'!$D$22,Q148)</f>
        <v>0</v>
      </c>
      <c r="AU148" s="72">
        <f>IF(R148&gt;'Costes máximos'!$D$22,'Costes máximos'!$D$22,R148)</f>
        <v>0</v>
      </c>
      <c r="AV148" s="72">
        <f>IF(S148&gt;'Costes máximos'!$D$22,'Costes máximos'!$D$22,S148)</f>
        <v>0</v>
      </c>
      <c r="AW148" s="72">
        <f>IF(T148&gt;'Costes máximos'!$D$22,'Costes máximos'!$D$22,T148)</f>
        <v>0</v>
      </c>
    </row>
    <row r="149" spans="2:49" outlineLevel="1" x14ac:dyDescent="0.3">
      <c r="B149" s="101"/>
      <c r="C149" s="102"/>
      <c r="D149" s="102"/>
      <c r="E149" s="102"/>
      <c r="F149" s="145">
        <f>IFERROR(INDEX('2. Paquetes y Tareas'!$F$16:$F$65,MATCH(AR149,'2. Paquetes y Tareas'!$E$16:$E$65,0)),0)</f>
        <v>0</v>
      </c>
      <c r="G149" s="88"/>
      <c r="H149" s="146">
        <f>IF($C$48="Investigación industrial",IFERROR(INDEX('4. Presupuesto Total '!$G$25:$G$43,MATCH(G149,'4. Presupuesto Total '!$B$25:$B$43,0)),""),IFERROR(INDEX('4. Presupuesto Total '!$H$25:$H$43,MATCH(G149,'4. Presupuesto Total '!$B$25:$B$43,0)),))</f>
        <v>0</v>
      </c>
      <c r="I149" s="67">
        <v>1</v>
      </c>
      <c r="J149" s="67"/>
      <c r="K149" s="67"/>
      <c r="L149" s="67"/>
      <c r="M149" s="67"/>
      <c r="N149" s="67"/>
      <c r="O149" s="145">
        <f t="shared" si="17"/>
        <v>0</v>
      </c>
      <c r="P149" s="70"/>
      <c r="Q149" s="70"/>
      <c r="R149" s="70"/>
      <c r="S149" s="71"/>
      <c r="T149" s="71"/>
      <c r="U149" s="147">
        <f t="shared" si="18"/>
        <v>0</v>
      </c>
      <c r="V149" s="147">
        <f t="shared" si="19"/>
        <v>0</v>
      </c>
      <c r="W149" s="147">
        <f t="shared" si="20"/>
        <v>0</v>
      </c>
      <c r="X149" s="71"/>
      <c r="Y149" s="91"/>
      <c r="Z149" s="91"/>
      <c r="AA149" s="147">
        <f t="shared" si="21"/>
        <v>0</v>
      </c>
      <c r="AB149" s="73"/>
      <c r="AC149" s="92"/>
      <c r="AD149" s="91"/>
      <c r="AE149" s="147">
        <f t="shared" si="22"/>
        <v>0</v>
      </c>
      <c r="AF149" s="73"/>
      <c r="AG149" s="92"/>
      <c r="AH149" s="91"/>
      <c r="AI149" s="147">
        <f t="shared" si="23"/>
        <v>0</v>
      </c>
      <c r="AJ149" s="147">
        <f t="shared" si="24"/>
        <v>0</v>
      </c>
      <c r="AK149" s="147">
        <f t="shared" si="25"/>
        <v>0</v>
      </c>
      <c r="AL149" s="147">
        <f t="shared" si="26"/>
        <v>0</v>
      </c>
      <c r="AM149" s="73"/>
      <c r="AN149" s="73"/>
      <c r="AO149" s="147">
        <f t="shared" si="27"/>
        <v>0</v>
      </c>
      <c r="AR149" s="94" t="str">
        <f t="shared" si="28"/>
        <v/>
      </c>
      <c r="AS149" s="72">
        <f>IF(P149&gt;'Costes máximos'!$D$22,'Costes máximos'!$D$22,P149)</f>
        <v>0</v>
      </c>
      <c r="AT149" s="72">
        <f>IF(Q149&gt;'Costes máximos'!$D$22,'Costes máximos'!$D$22,Q149)</f>
        <v>0</v>
      </c>
      <c r="AU149" s="72">
        <f>IF(R149&gt;'Costes máximos'!$D$22,'Costes máximos'!$D$22,R149)</f>
        <v>0</v>
      </c>
      <c r="AV149" s="72">
        <f>IF(S149&gt;'Costes máximos'!$D$22,'Costes máximos'!$D$22,S149)</f>
        <v>0</v>
      </c>
      <c r="AW149" s="72">
        <f>IF(T149&gt;'Costes máximos'!$D$22,'Costes máximos'!$D$22,T149)</f>
        <v>0</v>
      </c>
    </row>
    <row r="150" spans="2:49" outlineLevel="1" x14ac:dyDescent="0.3">
      <c r="B150" s="101"/>
      <c r="C150" s="102"/>
      <c r="D150" s="102"/>
      <c r="E150" s="102"/>
      <c r="F150" s="145">
        <f>IFERROR(INDEX('2. Paquetes y Tareas'!$F$16:$F$65,MATCH(AR150,'2. Paquetes y Tareas'!$E$16:$E$65,0)),0)</f>
        <v>0</v>
      </c>
      <c r="G150" s="88"/>
      <c r="H150" s="146">
        <f>IF($C$48="Investigación industrial",IFERROR(INDEX('4. Presupuesto Total '!$G$25:$G$43,MATCH(G150,'4. Presupuesto Total '!$B$25:$B$43,0)),""),IFERROR(INDEX('4. Presupuesto Total '!$H$25:$H$43,MATCH(G150,'4. Presupuesto Total '!$B$25:$B$43,0)),))</f>
        <v>0</v>
      </c>
      <c r="I150" s="67">
        <v>1</v>
      </c>
      <c r="J150" s="67"/>
      <c r="K150" s="67"/>
      <c r="L150" s="67"/>
      <c r="M150" s="67"/>
      <c r="N150" s="67"/>
      <c r="O150" s="145">
        <f t="shared" si="17"/>
        <v>0</v>
      </c>
      <c r="P150" s="70"/>
      <c r="Q150" s="70"/>
      <c r="R150" s="70"/>
      <c r="S150" s="71"/>
      <c r="T150" s="71"/>
      <c r="U150" s="147">
        <f t="shared" si="18"/>
        <v>0</v>
      </c>
      <c r="V150" s="147">
        <f t="shared" si="19"/>
        <v>0</v>
      </c>
      <c r="W150" s="147">
        <f t="shared" si="20"/>
        <v>0</v>
      </c>
      <c r="X150" s="71"/>
      <c r="Y150" s="91"/>
      <c r="Z150" s="91"/>
      <c r="AA150" s="147">
        <f t="shared" si="21"/>
        <v>0</v>
      </c>
      <c r="AB150" s="73"/>
      <c r="AC150" s="92"/>
      <c r="AD150" s="91"/>
      <c r="AE150" s="147">
        <f t="shared" si="22"/>
        <v>0</v>
      </c>
      <c r="AF150" s="73"/>
      <c r="AG150" s="92"/>
      <c r="AH150" s="91"/>
      <c r="AI150" s="147">
        <f t="shared" si="23"/>
        <v>0</v>
      </c>
      <c r="AJ150" s="147">
        <f t="shared" si="24"/>
        <v>0</v>
      </c>
      <c r="AK150" s="147">
        <f t="shared" si="25"/>
        <v>0</v>
      </c>
      <c r="AL150" s="147">
        <f t="shared" si="26"/>
        <v>0</v>
      </c>
      <c r="AM150" s="73"/>
      <c r="AN150" s="73"/>
      <c r="AO150" s="147">
        <f t="shared" si="27"/>
        <v>0</v>
      </c>
      <c r="AR150" s="94" t="str">
        <f t="shared" si="28"/>
        <v/>
      </c>
      <c r="AS150" s="72">
        <f>IF(P150&gt;'Costes máximos'!$D$22,'Costes máximos'!$D$22,P150)</f>
        <v>0</v>
      </c>
      <c r="AT150" s="72">
        <f>IF(Q150&gt;'Costes máximos'!$D$22,'Costes máximos'!$D$22,Q150)</f>
        <v>0</v>
      </c>
      <c r="AU150" s="72">
        <f>IF(R150&gt;'Costes máximos'!$D$22,'Costes máximos'!$D$22,R150)</f>
        <v>0</v>
      </c>
      <c r="AV150" s="72">
        <f>IF(S150&gt;'Costes máximos'!$D$22,'Costes máximos'!$D$22,S150)</f>
        <v>0</v>
      </c>
      <c r="AW150" s="72">
        <f>IF(T150&gt;'Costes máximos'!$D$22,'Costes máximos'!$D$22,T150)</f>
        <v>0</v>
      </c>
    </row>
    <row r="151" spans="2:49" outlineLevel="1" x14ac:dyDescent="0.3">
      <c r="B151" s="101"/>
      <c r="C151" s="102"/>
      <c r="D151" s="102"/>
      <c r="E151" s="102"/>
      <c r="F151" s="145">
        <f>IFERROR(INDEX('2. Paquetes y Tareas'!$F$16:$F$65,MATCH(AR151,'2. Paquetes y Tareas'!$E$16:$E$65,0)),0)</f>
        <v>0</v>
      </c>
      <c r="G151" s="88"/>
      <c r="H151" s="146">
        <f>IF($C$48="Investigación industrial",IFERROR(INDEX('4. Presupuesto Total '!$G$25:$G$43,MATCH(G151,'4. Presupuesto Total '!$B$25:$B$43,0)),""),IFERROR(INDEX('4. Presupuesto Total '!$H$25:$H$43,MATCH(G151,'4. Presupuesto Total '!$B$25:$B$43,0)),))</f>
        <v>0</v>
      </c>
      <c r="I151" s="67">
        <v>1</v>
      </c>
      <c r="J151" s="67"/>
      <c r="K151" s="67"/>
      <c r="L151" s="67"/>
      <c r="M151" s="67"/>
      <c r="N151" s="67"/>
      <c r="O151" s="145">
        <f t="shared" si="17"/>
        <v>0</v>
      </c>
      <c r="P151" s="70"/>
      <c r="Q151" s="70"/>
      <c r="R151" s="70"/>
      <c r="S151" s="71"/>
      <c r="T151" s="71"/>
      <c r="U151" s="147">
        <f t="shared" si="18"/>
        <v>0</v>
      </c>
      <c r="V151" s="147">
        <f t="shared" si="19"/>
        <v>0</v>
      </c>
      <c r="W151" s="147">
        <f t="shared" si="20"/>
        <v>0</v>
      </c>
      <c r="X151" s="71"/>
      <c r="Y151" s="91"/>
      <c r="Z151" s="91"/>
      <c r="AA151" s="147">
        <f t="shared" si="21"/>
        <v>0</v>
      </c>
      <c r="AB151" s="73"/>
      <c r="AC151" s="92"/>
      <c r="AD151" s="91"/>
      <c r="AE151" s="147">
        <f t="shared" si="22"/>
        <v>0</v>
      </c>
      <c r="AF151" s="73"/>
      <c r="AG151" s="92"/>
      <c r="AH151" s="91"/>
      <c r="AI151" s="147">
        <f t="shared" si="23"/>
        <v>0</v>
      </c>
      <c r="AJ151" s="147">
        <f t="shared" si="24"/>
        <v>0</v>
      </c>
      <c r="AK151" s="147">
        <f t="shared" si="25"/>
        <v>0</v>
      </c>
      <c r="AL151" s="147">
        <f t="shared" si="26"/>
        <v>0</v>
      </c>
      <c r="AM151" s="73"/>
      <c r="AN151" s="73"/>
      <c r="AO151" s="147">
        <f t="shared" si="27"/>
        <v>0</v>
      </c>
      <c r="AR151" s="94" t="str">
        <f t="shared" si="28"/>
        <v/>
      </c>
      <c r="AS151" s="72">
        <f>IF(P151&gt;'Costes máximos'!$D$22,'Costes máximos'!$D$22,P151)</f>
        <v>0</v>
      </c>
      <c r="AT151" s="72">
        <f>IF(Q151&gt;'Costes máximos'!$D$22,'Costes máximos'!$D$22,Q151)</f>
        <v>0</v>
      </c>
      <c r="AU151" s="72">
        <f>IF(R151&gt;'Costes máximos'!$D$22,'Costes máximos'!$D$22,R151)</f>
        <v>0</v>
      </c>
      <c r="AV151" s="72">
        <f>IF(S151&gt;'Costes máximos'!$D$22,'Costes máximos'!$D$22,S151)</f>
        <v>0</v>
      </c>
      <c r="AW151" s="72">
        <f>IF(T151&gt;'Costes máximos'!$D$22,'Costes máximos'!$D$22,T151)</f>
        <v>0</v>
      </c>
    </row>
    <row r="152" spans="2:49" outlineLevel="1" x14ac:dyDescent="0.3">
      <c r="B152" s="101"/>
      <c r="C152" s="102"/>
      <c r="D152" s="102"/>
      <c r="E152" s="102"/>
      <c r="F152" s="145">
        <f>IFERROR(INDEX('2. Paquetes y Tareas'!$F$16:$F$65,MATCH(AR152,'2. Paquetes y Tareas'!$E$16:$E$65,0)),0)</f>
        <v>0</v>
      </c>
      <c r="G152" s="88"/>
      <c r="H152" s="146">
        <f>IF($C$48="Investigación industrial",IFERROR(INDEX('4. Presupuesto Total '!$G$25:$G$43,MATCH(G152,'4. Presupuesto Total '!$B$25:$B$43,0)),""),IFERROR(INDEX('4. Presupuesto Total '!$H$25:$H$43,MATCH(G152,'4. Presupuesto Total '!$B$25:$B$43,0)),))</f>
        <v>0</v>
      </c>
      <c r="I152" s="67">
        <v>1</v>
      </c>
      <c r="J152" s="67"/>
      <c r="K152" s="67"/>
      <c r="L152" s="67"/>
      <c r="M152" s="67"/>
      <c r="N152" s="67"/>
      <c r="O152" s="145">
        <f t="shared" si="17"/>
        <v>0</v>
      </c>
      <c r="P152" s="70"/>
      <c r="Q152" s="70"/>
      <c r="R152" s="70"/>
      <c r="S152" s="71"/>
      <c r="T152" s="71"/>
      <c r="U152" s="147">
        <f t="shared" si="18"/>
        <v>0</v>
      </c>
      <c r="V152" s="147">
        <f t="shared" si="19"/>
        <v>0</v>
      </c>
      <c r="W152" s="147">
        <f t="shared" si="20"/>
        <v>0</v>
      </c>
      <c r="X152" s="71"/>
      <c r="Y152" s="91"/>
      <c r="Z152" s="91"/>
      <c r="AA152" s="147">
        <f t="shared" si="21"/>
        <v>0</v>
      </c>
      <c r="AB152" s="73"/>
      <c r="AC152" s="92"/>
      <c r="AD152" s="91"/>
      <c r="AE152" s="147">
        <f t="shared" si="22"/>
        <v>0</v>
      </c>
      <c r="AF152" s="73"/>
      <c r="AG152" s="92"/>
      <c r="AH152" s="91"/>
      <c r="AI152" s="147">
        <f t="shared" si="23"/>
        <v>0</v>
      </c>
      <c r="AJ152" s="147">
        <f t="shared" si="24"/>
        <v>0</v>
      </c>
      <c r="AK152" s="147">
        <f t="shared" si="25"/>
        <v>0</v>
      </c>
      <c r="AL152" s="147">
        <f t="shared" si="26"/>
        <v>0</v>
      </c>
      <c r="AM152" s="73"/>
      <c r="AN152" s="73"/>
      <c r="AO152" s="147">
        <f t="shared" si="27"/>
        <v>0</v>
      </c>
      <c r="AR152" s="94" t="str">
        <f t="shared" si="28"/>
        <v/>
      </c>
      <c r="AS152" s="72">
        <f>IF(P152&gt;'Costes máximos'!$D$22,'Costes máximos'!$D$22,P152)</f>
        <v>0</v>
      </c>
      <c r="AT152" s="72">
        <f>IF(Q152&gt;'Costes máximos'!$D$22,'Costes máximos'!$D$22,Q152)</f>
        <v>0</v>
      </c>
      <c r="AU152" s="72">
        <f>IF(R152&gt;'Costes máximos'!$D$22,'Costes máximos'!$D$22,R152)</f>
        <v>0</v>
      </c>
      <c r="AV152" s="72">
        <f>IF(S152&gt;'Costes máximos'!$D$22,'Costes máximos'!$D$22,S152)</f>
        <v>0</v>
      </c>
      <c r="AW152" s="72">
        <f>IF(T152&gt;'Costes máximos'!$D$22,'Costes máximos'!$D$22,T152)</f>
        <v>0</v>
      </c>
    </row>
    <row r="153" spans="2:49" outlineLevel="1" x14ac:dyDescent="0.3">
      <c r="B153" s="101"/>
      <c r="C153" s="102"/>
      <c r="D153" s="102"/>
      <c r="E153" s="102"/>
      <c r="F153" s="145">
        <f>IFERROR(INDEX('2. Paquetes y Tareas'!$F$16:$F$65,MATCH(AR153,'2. Paquetes y Tareas'!$E$16:$E$65,0)),0)</f>
        <v>0</v>
      </c>
      <c r="G153" s="88"/>
      <c r="H153" s="146">
        <f>IF($C$48="Investigación industrial",IFERROR(INDEX('4. Presupuesto Total '!$G$25:$G$43,MATCH(G153,'4. Presupuesto Total '!$B$25:$B$43,0)),""),IFERROR(INDEX('4. Presupuesto Total '!$H$25:$H$43,MATCH(G153,'4. Presupuesto Total '!$B$25:$B$43,0)),))</f>
        <v>0</v>
      </c>
      <c r="I153" s="67">
        <v>1</v>
      </c>
      <c r="J153" s="67"/>
      <c r="K153" s="67"/>
      <c r="L153" s="67"/>
      <c r="M153" s="67"/>
      <c r="N153" s="67"/>
      <c r="O153" s="145">
        <f t="shared" si="17"/>
        <v>0</v>
      </c>
      <c r="P153" s="70"/>
      <c r="Q153" s="70"/>
      <c r="R153" s="70"/>
      <c r="S153" s="71"/>
      <c r="T153" s="71"/>
      <c r="U153" s="147">
        <f t="shared" si="18"/>
        <v>0</v>
      </c>
      <c r="V153" s="147">
        <f t="shared" si="19"/>
        <v>0</v>
      </c>
      <c r="W153" s="147">
        <f t="shared" si="20"/>
        <v>0</v>
      </c>
      <c r="X153" s="71"/>
      <c r="Y153" s="91"/>
      <c r="Z153" s="91"/>
      <c r="AA153" s="147">
        <f t="shared" si="21"/>
        <v>0</v>
      </c>
      <c r="AB153" s="73"/>
      <c r="AC153" s="92"/>
      <c r="AD153" s="91"/>
      <c r="AE153" s="147">
        <f t="shared" si="22"/>
        <v>0</v>
      </c>
      <c r="AF153" s="73"/>
      <c r="AG153" s="92"/>
      <c r="AH153" s="91"/>
      <c r="AI153" s="147">
        <f t="shared" si="23"/>
        <v>0</v>
      </c>
      <c r="AJ153" s="147">
        <f t="shared" si="24"/>
        <v>0</v>
      </c>
      <c r="AK153" s="147">
        <f t="shared" si="25"/>
        <v>0</v>
      </c>
      <c r="AL153" s="147">
        <f t="shared" si="26"/>
        <v>0</v>
      </c>
      <c r="AM153" s="73"/>
      <c r="AN153" s="73"/>
      <c r="AO153" s="147">
        <f t="shared" si="27"/>
        <v>0</v>
      </c>
      <c r="AR153" s="94" t="str">
        <f t="shared" si="28"/>
        <v/>
      </c>
      <c r="AS153" s="72">
        <f>IF(P153&gt;'Costes máximos'!$D$22,'Costes máximos'!$D$22,P153)</f>
        <v>0</v>
      </c>
      <c r="AT153" s="72">
        <f>IF(Q153&gt;'Costes máximos'!$D$22,'Costes máximos'!$D$22,Q153)</f>
        <v>0</v>
      </c>
      <c r="AU153" s="72">
        <f>IF(R153&gt;'Costes máximos'!$D$22,'Costes máximos'!$D$22,R153)</f>
        <v>0</v>
      </c>
      <c r="AV153" s="72">
        <f>IF(S153&gt;'Costes máximos'!$D$22,'Costes máximos'!$D$22,S153)</f>
        <v>0</v>
      </c>
      <c r="AW153" s="72">
        <f>IF(T153&gt;'Costes máximos'!$D$22,'Costes máximos'!$D$22,T153)</f>
        <v>0</v>
      </c>
    </row>
    <row r="154" spans="2:49" outlineLevel="1" x14ac:dyDescent="0.3">
      <c r="B154" s="101"/>
      <c r="C154" s="102"/>
      <c r="D154" s="102"/>
      <c r="E154" s="102"/>
      <c r="F154" s="145">
        <f>IFERROR(INDEX('2. Paquetes y Tareas'!$F$16:$F$65,MATCH(AR154,'2. Paquetes y Tareas'!$E$16:$E$65,0)),0)</f>
        <v>0</v>
      </c>
      <c r="G154" s="88"/>
      <c r="H154" s="146">
        <f>IF($C$48="Investigación industrial",IFERROR(INDEX('4. Presupuesto Total '!$G$25:$G$43,MATCH(G154,'4. Presupuesto Total '!$B$25:$B$43,0)),""),IFERROR(INDEX('4. Presupuesto Total '!$H$25:$H$43,MATCH(G154,'4. Presupuesto Total '!$B$25:$B$43,0)),))</f>
        <v>0</v>
      </c>
      <c r="I154" s="67">
        <v>1</v>
      </c>
      <c r="J154" s="67"/>
      <c r="K154" s="67"/>
      <c r="L154" s="67"/>
      <c r="M154" s="67"/>
      <c r="N154" s="67"/>
      <c r="O154" s="145">
        <f t="shared" si="17"/>
        <v>0</v>
      </c>
      <c r="P154" s="70"/>
      <c r="Q154" s="70"/>
      <c r="R154" s="70"/>
      <c r="S154" s="71"/>
      <c r="T154" s="71"/>
      <c r="U154" s="147">
        <f t="shared" si="18"/>
        <v>0</v>
      </c>
      <c r="V154" s="147">
        <f t="shared" si="19"/>
        <v>0</v>
      </c>
      <c r="W154" s="147">
        <f t="shared" si="20"/>
        <v>0</v>
      </c>
      <c r="X154" s="71"/>
      <c r="Y154" s="91"/>
      <c r="Z154" s="91"/>
      <c r="AA154" s="147">
        <f t="shared" si="21"/>
        <v>0</v>
      </c>
      <c r="AB154" s="73"/>
      <c r="AC154" s="92"/>
      <c r="AD154" s="91"/>
      <c r="AE154" s="147">
        <f t="shared" si="22"/>
        <v>0</v>
      </c>
      <c r="AF154" s="73"/>
      <c r="AG154" s="92"/>
      <c r="AH154" s="91"/>
      <c r="AI154" s="147">
        <f t="shared" si="23"/>
        <v>0</v>
      </c>
      <c r="AJ154" s="147">
        <f t="shared" si="24"/>
        <v>0</v>
      </c>
      <c r="AK154" s="147">
        <f t="shared" si="25"/>
        <v>0</v>
      </c>
      <c r="AL154" s="147">
        <f t="shared" si="26"/>
        <v>0</v>
      </c>
      <c r="AM154" s="73"/>
      <c r="AN154" s="73"/>
      <c r="AO154" s="147">
        <f t="shared" si="27"/>
        <v>0</v>
      </c>
      <c r="AR154" s="94" t="str">
        <f t="shared" si="28"/>
        <v/>
      </c>
      <c r="AS154" s="72">
        <f>IF(P154&gt;'Costes máximos'!$D$22,'Costes máximos'!$D$22,P154)</f>
        <v>0</v>
      </c>
      <c r="AT154" s="72">
        <f>IF(Q154&gt;'Costes máximos'!$D$22,'Costes máximos'!$D$22,Q154)</f>
        <v>0</v>
      </c>
      <c r="AU154" s="72">
        <f>IF(R154&gt;'Costes máximos'!$D$22,'Costes máximos'!$D$22,R154)</f>
        <v>0</v>
      </c>
      <c r="AV154" s="72">
        <f>IF(S154&gt;'Costes máximos'!$D$22,'Costes máximos'!$D$22,S154)</f>
        <v>0</v>
      </c>
      <c r="AW154" s="72">
        <f>IF(T154&gt;'Costes máximos'!$D$22,'Costes máximos'!$D$22,T154)</f>
        <v>0</v>
      </c>
    </row>
    <row r="155" spans="2:49" outlineLevel="1" x14ac:dyDescent="0.3">
      <c r="B155" s="101"/>
      <c r="C155" s="102"/>
      <c r="D155" s="102"/>
      <c r="E155" s="102"/>
      <c r="F155" s="145">
        <f>IFERROR(INDEX('2. Paquetes y Tareas'!$F$16:$F$65,MATCH(AR155,'2. Paquetes y Tareas'!$E$16:$E$65,0)),0)</f>
        <v>0</v>
      </c>
      <c r="G155" s="88"/>
      <c r="H155" s="146">
        <f>IF($C$48="Investigación industrial",IFERROR(INDEX('4. Presupuesto Total '!$G$25:$G$43,MATCH(G155,'4. Presupuesto Total '!$B$25:$B$43,0)),""),IFERROR(INDEX('4. Presupuesto Total '!$H$25:$H$43,MATCH(G155,'4. Presupuesto Total '!$B$25:$B$43,0)),))</f>
        <v>0</v>
      </c>
      <c r="I155" s="67">
        <v>1</v>
      </c>
      <c r="J155" s="67"/>
      <c r="K155" s="67"/>
      <c r="L155" s="67"/>
      <c r="M155" s="67"/>
      <c r="N155" s="67"/>
      <c r="O155" s="145">
        <f t="shared" si="17"/>
        <v>0</v>
      </c>
      <c r="P155" s="70"/>
      <c r="Q155" s="70"/>
      <c r="R155" s="70"/>
      <c r="S155" s="71"/>
      <c r="T155" s="71"/>
      <c r="U155" s="147">
        <f t="shared" si="18"/>
        <v>0</v>
      </c>
      <c r="V155" s="147">
        <f t="shared" si="19"/>
        <v>0</v>
      </c>
      <c r="W155" s="147">
        <f t="shared" si="20"/>
        <v>0</v>
      </c>
      <c r="X155" s="71"/>
      <c r="Y155" s="91"/>
      <c r="Z155" s="91"/>
      <c r="AA155" s="147">
        <f t="shared" si="21"/>
        <v>0</v>
      </c>
      <c r="AB155" s="73"/>
      <c r="AC155" s="92"/>
      <c r="AD155" s="91"/>
      <c r="AE155" s="147">
        <f t="shared" si="22"/>
        <v>0</v>
      </c>
      <c r="AF155" s="73"/>
      <c r="AG155" s="92"/>
      <c r="AH155" s="91"/>
      <c r="AI155" s="147">
        <f t="shared" si="23"/>
        <v>0</v>
      </c>
      <c r="AJ155" s="147">
        <f t="shared" si="24"/>
        <v>0</v>
      </c>
      <c r="AK155" s="147">
        <f t="shared" si="25"/>
        <v>0</v>
      </c>
      <c r="AL155" s="147">
        <f t="shared" si="26"/>
        <v>0</v>
      </c>
      <c r="AM155" s="73"/>
      <c r="AN155" s="73"/>
      <c r="AO155" s="147">
        <f t="shared" si="27"/>
        <v>0</v>
      </c>
      <c r="AR155" s="94" t="str">
        <f t="shared" si="28"/>
        <v/>
      </c>
      <c r="AS155" s="72">
        <f>IF(P155&gt;'Costes máximos'!$D$22,'Costes máximos'!$D$22,P155)</f>
        <v>0</v>
      </c>
      <c r="AT155" s="72">
        <f>IF(Q155&gt;'Costes máximos'!$D$22,'Costes máximos'!$D$22,Q155)</f>
        <v>0</v>
      </c>
      <c r="AU155" s="72">
        <f>IF(R155&gt;'Costes máximos'!$D$22,'Costes máximos'!$D$22,R155)</f>
        <v>0</v>
      </c>
      <c r="AV155" s="72">
        <f>IF(S155&gt;'Costes máximos'!$D$22,'Costes máximos'!$D$22,S155)</f>
        <v>0</v>
      </c>
      <c r="AW155" s="72">
        <f>IF(T155&gt;'Costes máximos'!$D$22,'Costes máximos'!$D$22,T155)</f>
        <v>0</v>
      </c>
    </row>
    <row r="156" spans="2:49" outlineLevel="1" x14ac:dyDescent="0.3">
      <c r="B156" s="101"/>
      <c r="C156" s="102"/>
      <c r="D156" s="102"/>
      <c r="E156" s="102"/>
      <c r="F156" s="145">
        <f>IFERROR(INDEX('2. Paquetes y Tareas'!$F$16:$F$65,MATCH(AR156,'2. Paquetes y Tareas'!$E$16:$E$65,0)),0)</f>
        <v>0</v>
      </c>
      <c r="G156" s="88"/>
      <c r="H156" s="146">
        <f>IF($C$48="Investigación industrial",IFERROR(INDEX('4. Presupuesto Total '!$G$25:$G$43,MATCH(G156,'4. Presupuesto Total '!$B$25:$B$43,0)),""),IFERROR(INDEX('4. Presupuesto Total '!$H$25:$H$43,MATCH(G156,'4. Presupuesto Total '!$B$25:$B$43,0)),))</f>
        <v>0</v>
      </c>
      <c r="I156" s="67">
        <v>1</v>
      </c>
      <c r="J156" s="67"/>
      <c r="K156" s="67"/>
      <c r="L156" s="67"/>
      <c r="M156" s="67"/>
      <c r="N156" s="67"/>
      <c r="O156" s="145">
        <f t="shared" si="17"/>
        <v>0</v>
      </c>
      <c r="P156" s="70"/>
      <c r="Q156" s="70"/>
      <c r="R156" s="70"/>
      <c r="S156" s="71"/>
      <c r="T156" s="71"/>
      <c r="U156" s="147">
        <f t="shared" si="18"/>
        <v>0</v>
      </c>
      <c r="V156" s="147">
        <f t="shared" si="19"/>
        <v>0</v>
      </c>
      <c r="W156" s="147">
        <f t="shared" si="20"/>
        <v>0</v>
      </c>
      <c r="X156" s="71"/>
      <c r="Y156" s="91"/>
      <c r="Z156" s="91"/>
      <c r="AA156" s="147">
        <f t="shared" si="21"/>
        <v>0</v>
      </c>
      <c r="AB156" s="73"/>
      <c r="AC156" s="92"/>
      <c r="AD156" s="91"/>
      <c r="AE156" s="147">
        <f t="shared" si="22"/>
        <v>0</v>
      </c>
      <c r="AF156" s="73"/>
      <c r="AG156" s="92"/>
      <c r="AH156" s="91"/>
      <c r="AI156" s="147">
        <f t="shared" si="23"/>
        <v>0</v>
      </c>
      <c r="AJ156" s="147">
        <f t="shared" si="24"/>
        <v>0</v>
      </c>
      <c r="AK156" s="147">
        <f t="shared" si="25"/>
        <v>0</v>
      </c>
      <c r="AL156" s="147">
        <f t="shared" si="26"/>
        <v>0</v>
      </c>
      <c r="AM156" s="73"/>
      <c r="AN156" s="73"/>
      <c r="AO156" s="147">
        <f t="shared" si="27"/>
        <v>0</v>
      </c>
      <c r="AR156" s="94" t="str">
        <f t="shared" si="28"/>
        <v/>
      </c>
      <c r="AS156" s="72">
        <f>IF(P156&gt;'Costes máximos'!$D$22,'Costes máximos'!$D$22,P156)</f>
        <v>0</v>
      </c>
      <c r="AT156" s="72">
        <f>IF(Q156&gt;'Costes máximos'!$D$22,'Costes máximos'!$D$22,Q156)</f>
        <v>0</v>
      </c>
      <c r="AU156" s="72">
        <f>IF(R156&gt;'Costes máximos'!$D$22,'Costes máximos'!$D$22,R156)</f>
        <v>0</v>
      </c>
      <c r="AV156" s="72">
        <f>IF(S156&gt;'Costes máximos'!$D$22,'Costes máximos'!$D$22,S156)</f>
        <v>0</v>
      </c>
      <c r="AW156" s="72">
        <f>IF(T156&gt;'Costes máximos'!$D$22,'Costes máximos'!$D$22,T156)</f>
        <v>0</v>
      </c>
    </row>
    <row r="157" spans="2:49" outlineLevel="1" x14ac:dyDescent="0.3">
      <c r="B157" s="101"/>
      <c r="C157" s="102"/>
      <c r="D157" s="102"/>
      <c r="E157" s="102"/>
      <c r="F157" s="145">
        <f>IFERROR(INDEX('2. Paquetes y Tareas'!$F$16:$F$65,MATCH(AR157,'2. Paquetes y Tareas'!$E$16:$E$65,0)),0)</f>
        <v>0</v>
      </c>
      <c r="G157" s="88"/>
      <c r="H157" s="146">
        <f>IF($C$48="Investigación industrial",IFERROR(INDEX('4. Presupuesto Total '!$G$25:$G$43,MATCH(G157,'4. Presupuesto Total '!$B$25:$B$43,0)),""),IFERROR(INDEX('4. Presupuesto Total '!$H$25:$H$43,MATCH(G157,'4. Presupuesto Total '!$B$25:$B$43,0)),))</f>
        <v>0</v>
      </c>
      <c r="I157" s="67">
        <v>1</v>
      </c>
      <c r="J157" s="67"/>
      <c r="K157" s="67"/>
      <c r="L157" s="67"/>
      <c r="M157" s="67"/>
      <c r="N157" s="67"/>
      <c r="O157" s="145">
        <f t="shared" si="17"/>
        <v>0</v>
      </c>
      <c r="P157" s="70"/>
      <c r="Q157" s="70"/>
      <c r="R157" s="70"/>
      <c r="S157" s="71"/>
      <c r="T157" s="71"/>
      <c r="U157" s="147">
        <f t="shared" si="18"/>
        <v>0</v>
      </c>
      <c r="V157" s="147">
        <f t="shared" si="19"/>
        <v>0</v>
      </c>
      <c r="W157" s="147">
        <f t="shared" si="20"/>
        <v>0</v>
      </c>
      <c r="X157" s="71"/>
      <c r="Y157" s="91"/>
      <c r="Z157" s="91"/>
      <c r="AA157" s="147">
        <f t="shared" si="21"/>
        <v>0</v>
      </c>
      <c r="AB157" s="73"/>
      <c r="AC157" s="92"/>
      <c r="AD157" s="91"/>
      <c r="AE157" s="147">
        <f t="shared" si="22"/>
        <v>0</v>
      </c>
      <c r="AF157" s="73"/>
      <c r="AG157" s="92"/>
      <c r="AH157" s="91"/>
      <c r="AI157" s="147">
        <f t="shared" si="23"/>
        <v>0</v>
      </c>
      <c r="AJ157" s="147">
        <f t="shared" si="24"/>
        <v>0</v>
      </c>
      <c r="AK157" s="147">
        <f t="shared" si="25"/>
        <v>0</v>
      </c>
      <c r="AL157" s="147">
        <f t="shared" si="26"/>
        <v>0</v>
      </c>
      <c r="AM157" s="73"/>
      <c r="AN157" s="73"/>
      <c r="AO157" s="147">
        <f t="shared" si="27"/>
        <v>0</v>
      </c>
      <c r="AR157" s="94" t="str">
        <f t="shared" si="28"/>
        <v/>
      </c>
      <c r="AS157" s="72">
        <f>IF(P157&gt;'Costes máximos'!$D$22,'Costes máximos'!$D$22,P157)</f>
        <v>0</v>
      </c>
      <c r="AT157" s="72">
        <f>IF(Q157&gt;'Costes máximos'!$D$22,'Costes máximos'!$D$22,Q157)</f>
        <v>0</v>
      </c>
      <c r="AU157" s="72">
        <f>IF(R157&gt;'Costes máximos'!$D$22,'Costes máximos'!$D$22,R157)</f>
        <v>0</v>
      </c>
      <c r="AV157" s="72">
        <f>IF(S157&gt;'Costes máximos'!$D$22,'Costes máximos'!$D$22,S157)</f>
        <v>0</v>
      </c>
      <c r="AW157" s="72">
        <f>IF(T157&gt;'Costes máximos'!$D$22,'Costes máximos'!$D$22,T157)</f>
        <v>0</v>
      </c>
    </row>
    <row r="158" spans="2:49" outlineLevel="1" x14ac:dyDescent="0.3">
      <c r="B158" s="101"/>
      <c r="C158" s="102"/>
      <c r="D158" s="102"/>
      <c r="E158" s="102"/>
      <c r="F158" s="145">
        <f>IFERROR(INDEX('2. Paquetes y Tareas'!$F$16:$F$65,MATCH(AR158,'2. Paquetes y Tareas'!$E$16:$E$65,0)),0)</f>
        <v>0</v>
      </c>
      <c r="G158" s="88"/>
      <c r="H158" s="146">
        <f>IF($C$48="Investigación industrial",IFERROR(INDEX('4. Presupuesto Total '!$G$25:$G$43,MATCH(G158,'4. Presupuesto Total '!$B$25:$B$43,0)),""),IFERROR(INDEX('4. Presupuesto Total '!$H$25:$H$43,MATCH(G158,'4. Presupuesto Total '!$B$25:$B$43,0)),))</f>
        <v>0</v>
      </c>
      <c r="I158" s="67">
        <v>1</v>
      </c>
      <c r="J158" s="67"/>
      <c r="K158" s="67"/>
      <c r="L158" s="67"/>
      <c r="M158" s="67"/>
      <c r="N158" s="67"/>
      <c r="O158" s="145">
        <f t="shared" si="17"/>
        <v>0</v>
      </c>
      <c r="P158" s="70"/>
      <c r="Q158" s="70"/>
      <c r="R158" s="70"/>
      <c r="S158" s="71"/>
      <c r="T158" s="71"/>
      <c r="U158" s="147">
        <f t="shared" si="18"/>
        <v>0</v>
      </c>
      <c r="V158" s="147">
        <f t="shared" si="19"/>
        <v>0</v>
      </c>
      <c r="W158" s="147">
        <f t="shared" si="20"/>
        <v>0</v>
      </c>
      <c r="X158" s="71"/>
      <c r="Y158" s="91"/>
      <c r="Z158" s="91"/>
      <c r="AA158" s="147">
        <f t="shared" si="21"/>
        <v>0</v>
      </c>
      <c r="AB158" s="73"/>
      <c r="AC158" s="92"/>
      <c r="AD158" s="91"/>
      <c r="AE158" s="147">
        <f t="shared" si="22"/>
        <v>0</v>
      </c>
      <c r="AF158" s="73"/>
      <c r="AG158" s="92"/>
      <c r="AH158" s="91"/>
      <c r="AI158" s="147">
        <f t="shared" si="23"/>
        <v>0</v>
      </c>
      <c r="AJ158" s="147">
        <f t="shared" si="24"/>
        <v>0</v>
      </c>
      <c r="AK158" s="147">
        <f t="shared" si="25"/>
        <v>0</v>
      </c>
      <c r="AL158" s="147">
        <f t="shared" si="26"/>
        <v>0</v>
      </c>
      <c r="AM158" s="73"/>
      <c r="AN158" s="73"/>
      <c r="AO158" s="147">
        <f t="shared" si="27"/>
        <v>0</v>
      </c>
      <c r="AR158" s="94" t="str">
        <f t="shared" si="28"/>
        <v/>
      </c>
      <c r="AS158" s="72">
        <f>IF(P158&gt;'Costes máximos'!$D$22,'Costes máximos'!$D$22,P158)</f>
        <v>0</v>
      </c>
      <c r="AT158" s="72">
        <f>IF(Q158&gt;'Costes máximos'!$D$22,'Costes máximos'!$D$22,Q158)</f>
        <v>0</v>
      </c>
      <c r="AU158" s="72">
        <f>IF(R158&gt;'Costes máximos'!$D$22,'Costes máximos'!$D$22,R158)</f>
        <v>0</v>
      </c>
      <c r="AV158" s="72">
        <f>IF(S158&gt;'Costes máximos'!$D$22,'Costes máximos'!$D$22,S158)</f>
        <v>0</v>
      </c>
      <c r="AW158" s="72">
        <f>IF(T158&gt;'Costes máximos'!$D$22,'Costes máximos'!$D$22,T158)</f>
        <v>0</v>
      </c>
    </row>
    <row r="159" spans="2:49" x14ac:dyDescent="0.3">
      <c r="B159" s="101"/>
      <c r="C159" s="102"/>
      <c r="D159" s="102"/>
      <c r="E159" s="102"/>
      <c r="F159" s="145">
        <f>IFERROR(INDEX('2. Paquetes y Tareas'!$F$16:$F$65,MATCH(AR159,'2. Paquetes y Tareas'!$E$16:$E$65,0)),0)</f>
        <v>0</v>
      </c>
      <c r="G159" s="88"/>
      <c r="H159" s="146">
        <f>IF($C$48="Investigación industrial",IFERROR(INDEX('4. Presupuesto Total '!$G$25:$G$43,MATCH(G159,'4. Presupuesto Total '!$B$25:$B$43,0)),""),IFERROR(INDEX('4. Presupuesto Total '!$H$25:$H$43,MATCH(G159,'4. Presupuesto Total '!$B$25:$B$43,0)),))</f>
        <v>0</v>
      </c>
      <c r="I159" s="67">
        <v>1</v>
      </c>
      <c r="J159" s="67"/>
      <c r="K159" s="67"/>
      <c r="L159" s="67"/>
      <c r="M159" s="67"/>
      <c r="N159" s="67"/>
      <c r="O159" s="145">
        <f t="shared" si="17"/>
        <v>0</v>
      </c>
      <c r="P159" s="70"/>
      <c r="Q159" s="70"/>
      <c r="R159" s="70"/>
      <c r="S159" s="71"/>
      <c r="T159" s="71"/>
      <c r="U159" s="147">
        <f t="shared" si="18"/>
        <v>0</v>
      </c>
      <c r="V159" s="147">
        <f t="shared" si="19"/>
        <v>0</v>
      </c>
      <c r="W159" s="147">
        <f t="shared" si="20"/>
        <v>0</v>
      </c>
      <c r="X159" s="71"/>
      <c r="Y159" s="91"/>
      <c r="Z159" s="91"/>
      <c r="AA159" s="147">
        <f t="shared" si="21"/>
        <v>0</v>
      </c>
      <c r="AB159" s="73"/>
      <c r="AC159" s="92"/>
      <c r="AD159" s="91"/>
      <c r="AE159" s="147">
        <f t="shared" si="22"/>
        <v>0</v>
      </c>
      <c r="AF159" s="73"/>
      <c r="AG159" s="92"/>
      <c r="AH159" s="91"/>
      <c r="AI159" s="147">
        <f t="shared" si="23"/>
        <v>0</v>
      </c>
      <c r="AJ159" s="147">
        <f t="shared" si="24"/>
        <v>0</v>
      </c>
      <c r="AK159" s="147">
        <f t="shared" si="25"/>
        <v>0</v>
      </c>
      <c r="AL159" s="147">
        <f t="shared" si="26"/>
        <v>0</v>
      </c>
      <c r="AM159" s="73"/>
      <c r="AN159" s="73"/>
      <c r="AO159" s="147">
        <f t="shared" si="27"/>
        <v>0</v>
      </c>
      <c r="AR159" s="94" t="str">
        <f t="shared" si="28"/>
        <v/>
      </c>
      <c r="AS159" s="72">
        <f>IF(P159&gt;'Costes máximos'!$D$22,'Costes máximos'!$D$22,P159)</f>
        <v>0</v>
      </c>
      <c r="AT159" s="72">
        <f>IF(Q159&gt;'Costes máximos'!$D$22,'Costes máximos'!$D$22,Q159)</f>
        <v>0</v>
      </c>
      <c r="AU159" s="72">
        <f>IF(R159&gt;'Costes máximos'!$D$22,'Costes máximos'!$D$22,R159)</f>
        <v>0</v>
      </c>
      <c r="AV159" s="72">
        <f>IF(S159&gt;'Costes máximos'!$D$22,'Costes máximos'!$D$22,S159)</f>
        <v>0</v>
      </c>
      <c r="AW159" s="72">
        <f>IF(T159&gt;'Costes máximos'!$D$22,'Costes máximos'!$D$22,T159)</f>
        <v>0</v>
      </c>
    </row>
    <row r="160" spans="2:49" outlineLevel="1" x14ac:dyDescent="0.3">
      <c r="B160" s="101"/>
      <c r="C160" s="102"/>
      <c r="D160" s="102"/>
      <c r="E160" s="102"/>
      <c r="F160" s="145">
        <f>IFERROR(INDEX('2. Paquetes y Tareas'!$F$16:$F$65,MATCH(AR160,'2. Paquetes y Tareas'!$E$16:$E$65,0)),0)</f>
        <v>0</v>
      </c>
      <c r="G160" s="88"/>
      <c r="H160" s="146">
        <f>IF($C$48="Investigación industrial",IFERROR(INDEX('4. Presupuesto Total '!$G$25:$G$43,MATCH(G160,'4. Presupuesto Total '!$B$25:$B$43,0)),""),IFERROR(INDEX('4. Presupuesto Total '!$H$25:$H$43,MATCH(G160,'4. Presupuesto Total '!$B$25:$B$43,0)),))</f>
        <v>0</v>
      </c>
      <c r="I160" s="67">
        <v>1</v>
      </c>
      <c r="J160" s="67"/>
      <c r="K160" s="67"/>
      <c r="L160" s="67"/>
      <c r="M160" s="67"/>
      <c r="N160" s="67"/>
      <c r="O160" s="145">
        <f t="shared" si="17"/>
        <v>0</v>
      </c>
      <c r="P160" s="70"/>
      <c r="Q160" s="70"/>
      <c r="R160" s="70"/>
      <c r="S160" s="71"/>
      <c r="T160" s="71"/>
      <c r="U160" s="147">
        <f t="shared" si="18"/>
        <v>0</v>
      </c>
      <c r="V160" s="147">
        <f t="shared" si="19"/>
        <v>0</v>
      </c>
      <c r="W160" s="147">
        <f t="shared" si="20"/>
        <v>0</v>
      </c>
      <c r="X160" s="71"/>
      <c r="Y160" s="91"/>
      <c r="Z160" s="91"/>
      <c r="AA160" s="147">
        <f t="shared" si="21"/>
        <v>0</v>
      </c>
      <c r="AB160" s="73"/>
      <c r="AC160" s="92"/>
      <c r="AD160" s="91"/>
      <c r="AE160" s="147">
        <f t="shared" si="22"/>
        <v>0</v>
      </c>
      <c r="AF160" s="73"/>
      <c r="AG160" s="92"/>
      <c r="AH160" s="91"/>
      <c r="AI160" s="147">
        <f t="shared" si="23"/>
        <v>0</v>
      </c>
      <c r="AJ160" s="147">
        <f t="shared" si="24"/>
        <v>0</v>
      </c>
      <c r="AK160" s="147">
        <f t="shared" si="25"/>
        <v>0</v>
      </c>
      <c r="AL160" s="147">
        <f t="shared" si="26"/>
        <v>0</v>
      </c>
      <c r="AM160" s="73"/>
      <c r="AN160" s="73"/>
      <c r="AO160" s="147">
        <f t="shared" si="27"/>
        <v>0</v>
      </c>
      <c r="AR160" s="94" t="str">
        <f t="shared" si="28"/>
        <v/>
      </c>
      <c r="AS160" s="72">
        <f>IF(P160&gt;'Costes máximos'!$D$22,'Costes máximos'!$D$22,P160)</f>
        <v>0</v>
      </c>
      <c r="AT160" s="72">
        <f>IF(Q160&gt;'Costes máximos'!$D$22,'Costes máximos'!$D$22,Q160)</f>
        <v>0</v>
      </c>
      <c r="AU160" s="72">
        <f>IF(R160&gt;'Costes máximos'!$D$22,'Costes máximos'!$D$22,R160)</f>
        <v>0</v>
      </c>
      <c r="AV160" s="72">
        <f>IF(S160&gt;'Costes máximos'!$D$22,'Costes máximos'!$D$22,S160)</f>
        <v>0</v>
      </c>
      <c r="AW160" s="72">
        <f>IF(T160&gt;'Costes máximos'!$D$22,'Costes máximos'!$D$22,T160)</f>
        <v>0</v>
      </c>
    </row>
    <row r="161" spans="2:49" outlineLevel="1" x14ac:dyDescent="0.3">
      <c r="B161" s="101"/>
      <c r="C161" s="102"/>
      <c r="D161" s="102"/>
      <c r="E161" s="102"/>
      <c r="F161" s="145">
        <f>IFERROR(INDEX('2. Paquetes y Tareas'!$F$16:$F$65,MATCH(AR161,'2. Paquetes y Tareas'!$E$16:$E$65,0)),0)</f>
        <v>0</v>
      </c>
      <c r="G161" s="88"/>
      <c r="H161" s="146">
        <f>IF($C$48="Investigación industrial",IFERROR(INDEX('4. Presupuesto Total '!$G$25:$G$43,MATCH(G161,'4. Presupuesto Total '!$B$25:$B$43,0)),""),IFERROR(INDEX('4. Presupuesto Total '!$H$25:$H$43,MATCH(G161,'4. Presupuesto Total '!$B$25:$B$43,0)),))</f>
        <v>0</v>
      </c>
      <c r="I161" s="67">
        <v>1</v>
      </c>
      <c r="J161" s="67"/>
      <c r="K161" s="67"/>
      <c r="L161" s="67"/>
      <c r="M161" s="67"/>
      <c r="N161" s="67"/>
      <c r="O161" s="145">
        <f t="shared" si="17"/>
        <v>0</v>
      </c>
      <c r="P161" s="70"/>
      <c r="Q161" s="70"/>
      <c r="R161" s="70"/>
      <c r="S161" s="71"/>
      <c r="T161" s="71"/>
      <c r="U161" s="147">
        <f t="shared" si="18"/>
        <v>0</v>
      </c>
      <c r="V161" s="147">
        <f t="shared" si="19"/>
        <v>0</v>
      </c>
      <c r="W161" s="147">
        <f t="shared" si="20"/>
        <v>0</v>
      </c>
      <c r="X161" s="71"/>
      <c r="Y161" s="91"/>
      <c r="Z161" s="91"/>
      <c r="AA161" s="147">
        <f t="shared" si="21"/>
        <v>0</v>
      </c>
      <c r="AB161" s="73"/>
      <c r="AC161" s="92"/>
      <c r="AD161" s="91"/>
      <c r="AE161" s="147">
        <f t="shared" si="22"/>
        <v>0</v>
      </c>
      <c r="AF161" s="73"/>
      <c r="AG161" s="92"/>
      <c r="AH161" s="91"/>
      <c r="AI161" s="147">
        <f t="shared" si="23"/>
        <v>0</v>
      </c>
      <c r="AJ161" s="147">
        <f t="shared" si="24"/>
        <v>0</v>
      </c>
      <c r="AK161" s="147">
        <f t="shared" si="25"/>
        <v>0</v>
      </c>
      <c r="AL161" s="147">
        <f t="shared" si="26"/>
        <v>0</v>
      </c>
      <c r="AM161" s="73"/>
      <c r="AN161" s="73"/>
      <c r="AO161" s="147">
        <f t="shared" si="27"/>
        <v>0</v>
      </c>
      <c r="AR161" s="94" t="str">
        <f t="shared" si="28"/>
        <v/>
      </c>
      <c r="AS161" s="72">
        <f>IF(P161&gt;'Costes máximos'!$D$22,'Costes máximos'!$D$22,P161)</f>
        <v>0</v>
      </c>
      <c r="AT161" s="72">
        <f>IF(Q161&gt;'Costes máximos'!$D$22,'Costes máximos'!$D$22,Q161)</f>
        <v>0</v>
      </c>
      <c r="AU161" s="72">
        <f>IF(R161&gt;'Costes máximos'!$D$22,'Costes máximos'!$D$22,R161)</f>
        <v>0</v>
      </c>
      <c r="AV161" s="72">
        <f>IF(S161&gt;'Costes máximos'!$D$22,'Costes máximos'!$D$22,S161)</f>
        <v>0</v>
      </c>
      <c r="AW161" s="72">
        <f>IF(T161&gt;'Costes máximos'!$D$22,'Costes máximos'!$D$22,T161)</f>
        <v>0</v>
      </c>
    </row>
    <row r="162" spans="2:49" outlineLevel="1" x14ac:dyDescent="0.3">
      <c r="B162" s="101"/>
      <c r="C162" s="102"/>
      <c r="D162" s="102"/>
      <c r="E162" s="102"/>
      <c r="F162" s="145">
        <f>IFERROR(INDEX('2. Paquetes y Tareas'!$F$16:$F$65,MATCH(AR162,'2. Paquetes y Tareas'!$E$16:$E$65,0)),0)</f>
        <v>0</v>
      </c>
      <c r="G162" s="88"/>
      <c r="H162" s="146">
        <f>IF($C$48="Investigación industrial",IFERROR(INDEX('4. Presupuesto Total '!$G$25:$G$43,MATCH(G162,'4. Presupuesto Total '!$B$25:$B$43,0)),""),IFERROR(INDEX('4. Presupuesto Total '!$H$25:$H$43,MATCH(G162,'4. Presupuesto Total '!$B$25:$B$43,0)),))</f>
        <v>0</v>
      </c>
      <c r="I162" s="67">
        <v>1</v>
      </c>
      <c r="J162" s="67"/>
      <c r="K162" s="67"/>
      <c r="L162" s="67"/>
      <c r="M162" s="67"/>
      <c r="N162" s="67"/>
      <c r="O162" s="145">
        <f t="shared" si="17"/>
        <v>0</v>
      </c>
      <c r="P162" s="70"/>
      <c r="Q162" s="70"/>
      <c r="R162" s="70"/>
      <c r="S162" s="71"/>
      <c r="T162" s="71"/>
      <c r="U162" s="147">
        <f t="shared" si="18"/>
        <v>0</v>
      </c>
      <c r="V162" s="147">
        <f t="shared" si="19"/>
        <v>0</v>
      </c>
      <c r="W162" s="147">
        <f t="shared" si="20"/>
        <v>0</v>
      </c>
      <c r="X162" s="71"/>
      <c r="Y162" s="91"/>
      <c r="Z162" s="91"/>
      <c r="AA162" s="147">
        <f t="shared" si="21"/>
        <v>0</v>
      </c>
      <c r="AB162" s="73"/>
      <c r="AC162" s="92"/>
      <c r="AD162" s="91"/>
      <c r="AE162" s="147">
        <f t="shared" si="22"/>
        <v>0</v>
      </c>
      <c r="AF162" s="73"/>
      <c r="AG162" s="92"/>
      <c r="AH162" s="91"/>
      <c r="AI162" s="147">
        <f t="shared" si="23"/>
        <v>0</v>
      </c>
      <c r="AJ162" s="147">
        <f t="shared" si="24"/>
        <v>0</v>
      </c>
      <c r="AK162" s="147">
        <f t="shared" si="25"/>
        <v>0</v>
      </c>
      <c r="AL162" s="147">
        <f t="shared" si="26"/>
        <v>0</v>
      </c>
      <c r="AM162" s="73"/>
      <c r="AN162" s="73"/>
      <c r="AO162" s="147">
        <f t="shared" si="27"/>
        <v>0</v>
      </c>
      <c r="AR162" s="94" t="str">
        <f t="shared" si="28"/>
        <v/>
      </c>
      <c r="AS162" s="72">
        <f>IF(P162&gt;'Costes máximos'!$D$22,'Costes máximos'!$D$22,P162)</f>
        <v>0</v>
      </c>
      <c r="AT162" s="72">
        <f>IF(Q162&gt;'Costes máximos'!$D$22,'Costes máximos'!$D$22,Q162)</f>
        <v>0</v>
      </c>
      <c r="AU162" s="72">
        <f>IF(R162&gt;'Costes máximos'!$D$22,'Costes máximos'!$D$22,R162)</f>
        <v>0</v>
      </c>
      <c r="AV162" s="72">
        <f>IF(S162&gt;'Costes máximos'!$D$22,'Costes máximos'!$D$22,S162)</f>
        <v>0</v>
      </c>
      <c r="AW162" s="72">
        <f>IF(T162&gt;'Costes máximos'!$D$22,'Costes máximos'!$D$22,T162)</f>
        <v>0</v>
      </c>
    </row>
    <row r="163" spans="2:49" outlineLevel="1" x14ac:dyDescent="0.3">
      <c r="B163" s="101"/>
      <c r="C163" s="102"/>
      <c r="D163" s="102"/>
      <c r="E163" s="102"/>
      <c r="F163" s="145">
        <f>IFERROR(INDEX('2. Paquetes y Tareas'!$F$16:$F$65,MATCH(AR163,'2. Paquetes y Tareas'!$E$16:$E$65,0)),0)</f>
        <v>0</v>
      </c>
      <c r="G163" s="88"/>
      <c r="H163" s="146">
        <f>IF($C$48="Investigación industrial",IFERROR(INDEX('4. Presupuesto Total '!$G$25:$G$43,MATCH(G163,'4. Presupuesto Total '!$B$25:$B$43,0)),""),IFERROR(INDEX('4. Presupuesto Total '!$H$25:$H$43,MATCH(G163,'4. Presupuesto Total '!$B$25:$B$43,0)),))</f>
        <v>0</v>
      </c>
      <c r="I163" s="67">
        <v>1</v>
      </c>
      <c r="J163" s="67"/>
      <c r="K163" s="67"/>
      <c r="L163" s="67"/>
      <c r="M163" s="67"/>
      <c r="N163" s="67"/>
      <c r="O163" s="145">
        <f t="shared" si="17"/>
        <v>0</v>
      </c>
      <c r="P163" s="70"/>
      <c r="Q163" s="70"/>
      <c r="R163" s="70"/>
      <c r="S163" s="71"/>
      <c r="T163" s="71"/>
      <c r="U163" s="147">
        <f t="shared" si="18"/>
        <v>0</v>
      </c>
      <c r="V163" s="147">
        <f t="shared" si="19"/>
        <v>0</v>
      </c>
      <c r="W163" s="147">
        <f t="shared" si="20"/>
        <v>0</v>
      </c>
      <c r="X163" s="71"/>
      <c r="Y163" s="91"/>
      <c r="Z163" s="91"/>
      <c r="AA163" s="147">
        <f t="shared" si="21"/>
        <v>0</v>
      </c>
      <c r="AB163" s="73"/>
      <c r="AC163" s="92"/>
      <c r="AD163" s="91"/>
      <c r="AE163" s="147">
        <f t="shared" si="22"/>
        <v>0</v>
      </c>
      <c r="AF163" s="73"/>
      <c r="AG163" s="92"/>
      <c r="AH163" s="91"/>
      <c r="AI163" s="147">
        <f t="shared" si="23"/>
        <v>0</v>
      </c>
      <c r="AJ163" s="147">
        <f t="shared" si="24"/>
        <v>0</v>
      </c>
      <c r="AK163" s="147">
        <f t="shared" si="25"/>
        <v>0</v>
      </c>
      <c r="AL163" s="147">
        <f t="shared" si="26"/>
        <v>0</v>
      </c>
      <c r="AM163" s="73"/>
      <c r="AN163" s="73"/>
      <c r="AO163" s="147">
        <f t="shared" si="27"/>
        <v>0</v>
      </c>
      <c r="AR163" s="94" t="str">
        <f t="shared" si="28"/>
        <v/>
      </c>
      <c r="AS163" s="72">
        <f>IF(P163&gt;'Costes máximos'!$D$22,'Costes máximos'!$D$22,P163)</f>
        <v>0</v>
      </c>
      <c r="AT163" s="72">
        <f>IF(Q163&gt;'Costes máximos'!$D$22,'Costes máximos'!$D$22,Q163)</f>
        <v>0</v>
      </c>
      <c r="AU163" s="72">
        <f>IF(R163&gt;'Costes máximos'!$D$22,'Costes máximos'!$D$22,R163)</f>
        <v>0</v>
      </c>
      <c r="AV163" s="72">
        <f>IF(S163&gt;'Costes máximos'!$D$22,'Costes máximos'!$D$22,S163)</f>
        <v>0</v>
      </c>
      <c r="AW163" s="72">
        <f>IF(T163&gt;'Costes máximos'!$D$22,'Costes máximos'!$D$22,T163)</f>
        <v>0</v>
      </c>
    </row>
    <row r="164" spans="2:49" outlineLevel="1" x14ac:dyDescent="0.3">
      <c r="B164" s="101"/>
      <c r="C164" s="102"/>
      <c r="D164" s="102"/>
      <c r="E164" s="102"/>
      <c r="F164" s="145">
        <f>IFERROR(INDEX('2. Paquetes y Tareas'!$F$16:$F$65,MATCH(AR164,'2. Paquetes y Tareas'!$E$16:$E$65,0)),0)</f>
        <v>0</v>
      </c>
      <c r="G164" s="88"/>
      <c r="H164" s="146">
        <f>IF($C$48="Investigación industrial",IFERROR(INDEX('4. Presupuesto Total '!$G$25:$G$43,MATCH(G164,'4. Presupuesto Total '!$B$25:$B$43,0)),""),IFERROR(INDEX('4. Presupuesto Total '!$H$25:$H$43,MATCH(G164,'4. Presupuesto Total '!$B$25:$B$43,0)),))</f>
        <v>0</v>
      </c>
      <c r="I164" s="67">
        <v>1</v>
      </c>
      <c r="J164" s="67"/>
      <c r="K164" s="67"/>
      <c r="L164" s="67"/>
      <c r="M164" s="67"/>
      <c r="N164" s="67"/>
      <c r="O164" s="145">
        <f t="shared" si="17"/>
        <v>0</v>
      </c>
      <c r="P164" s="70"/>
      <c r="Q164" s="70"/>
      <c r="R164" s="70"/>
      <c r="S164" s="71"/>
      <c r="T164" s="71"/>
      <c r="U164" s="147">
        <f t="shared" si="18"/>
        <v>0</v>
      </c>
      <c r="V164" s="147">
        <f t="shared" si="19"/>
        <v>0</v>
      </c>
      <c r="W164" s="147">
        <f t="shared" si="20"/>
        <v>0</v>
      </c>
      <c r="X164" s="71"/>
      <c r="Y164" s="91"/>
      <c r="Z164" s="91"/>
      <c r="AA164" s="147">
        <f t="shared" si="21"/>
        <v>0</v>
      </c>
      <c r="AB164" s="73"/>
      <c r="AC164" s="92"/>
      <c r="AD164" s="91"/>
      <c r="AE164" s="147">
        <f t="shared" si="22"/>
        <v>0</v>
      </c>
      <c r="AF164" s="73"/>
      <c r="AG164" s="92"/>
      <c r="AH164" s="91"/>
      <c r="AI164" s="147">
        <f t="shared" si="23"/>
        <v>0</v>
      </c>
      <c r="AJ164" s="147">
        <f t="shared" si="24"/>
        <v>0</v>
      </c>
      <c r="AK164" s="147">
        <f t="shared" si="25"/>
        <v>0</v>
      </c>
      <c r="AL164" s="147">
        <f t="shared" si="26"/>
        <v>0</v>
      </c>
      <c r="AM164" s="73"/>
      <c r="AN164" s="73"/>
      <c r="AO164" s="147">
        <f t="shared" si="27"/>
        <v>0</v>
      </c>
      <c r="AR164" s="94" t="str">
        <f t="shared" si="28"/>
        <v/>
      </c>
      <c r="AS164" s="72">
        <f>IF(P164&gt;'Costes máximos'!$D$22,'Costes máximos'!$D$22,P164)</f>
        <v>0</v>
      </c>
      <c r="AT164" s="72">
        <f>IF(Q164&gt;'Costes máximos'!$D$22,'Costes máximos'!$D$22,Q164)</f>
        <v>0</v>
      </c>
      <c r="AU164" s="72">
        <f>IF(R164&gt;'Costes máximos'!$D$22,'Costes máximos'!$D$22,R164)</f>
        <v>0</v>
      </c>
      <c r="AV164" s="72">
        <f>IF(S164&gt;'Costes máximos'!$D$22,'Costes máximos'!$D$22,S164)</f>
        <v>0</v>
      </c>
      <c r="AW164" s="72">
        <f>IF(T164&gt;'Costes máximos'!$D$22,'Costes máximos'!$D$22,T164)</f>
        <v>0</v>
      </c>
    </row>
    <row r="165" spans="2:49" outlineLevel="1" x14ac:dyDescent="0.3">
      <c r="B165" s="101"/>
      <c r="C165" s="102"/>
      <c r="D165" s="102"/>
      <c r="E165" s="102"/>
      <c r="F165" s="145">
        <f>IFERROR(INDEX('2. Paquetes y Tareas'!$F$16:$F$65,MATCH(AR165,'2. Paquetes y Tareas'!$E$16:$E$65,0)),0)</f>
        <v>0</v>
      </c>
      <c r="G165" s="88"/>
      <c r="H165" s="146">
        <f>IF($C$48="Investigación industrial",IFERROR(INDEX('4. Presupuesto Total '!$G$25:$G$43,MATCH(G165,'4. Presupuesto Total '!$B$25:$B$43,0)),""),IFERROR(INDEX('4. Presupuesto Total '!$H$25:$H$43,MATCH(G165,'4. Presupuesto Total '!$B$25:$B$43,0)),))</f>
        <v>0</v>
      </c>
      <c r="I165" s="67">
        <v>1</v>
      </c>
      <c r="J165" s="67"/>
      <c r="K165" s="67"/>
      <c r="L165" s="67"/>
      <c r="M165" s="67"/>
      <c r="N165" s="67"/>
      <c r="O165" s="145">
        <f t="shared" si="17"/>
        <v>0</v>
      </c>
      <c r="P165" s="70"/>
      <c r="Q165" s="70"/>
      <c r="R165" s="70"/>
      <c r="S165" s="71"/>
      <c r="T165" s="71"/>
      <c r="U165" s="147">
        <f t="shared" si="18"/>
        <v>0</v>
      </c>
      <c r="V165" s="147">
        <f t="shared" si="19"/>
        <v>0</v>
      </c>
      <c r="W165" s="147">
        <f t="shared" si="20"/>
        <v>0</v>
      </c>
      <c r="X165" s="71"/>
      <c r="Y165" s="91"/>
      <c r="Z165" s="91"/>
      <c r="AA165" s="147">
        <f t="shared" si="21"/>
        <v>0</v>
      </c>
      <c r="AB165" s="73"/>
      <c r="AC165" s="92"/>
      <c r="AD165" s="91"/>
      <c r="AE165" s="147">
        <f t="shared" si="22"/>
        <v>0</v>
      </c>
      <c r="AF165" s="73"/>
      <c r="AG165" s="92"/>
      <c r="AH165" s="91"/>
      <c r="AI165" s="147">
        <f t="shared" si="23"/>
        <v>0</v>
      </c>
      <c r="AJ165" s="147">
        <f t="shared" si="24"/>
        <v>0</v>
      </c>
      <c r="AK165" s="147">
        <f t="shared" si="25"/>
        <v>0</v>
      </c>
      <c r="AL165" s="147">
        <f t="shared" si="26"/>
        <v>0</v>
      </c>
      <c r="AM165" s="73"/>
      <c r="AN165" s="73"/>
      <c r="AO165" s="147">
        <f t="shared" si="27"/>
        <v>0</v>
      </c>
      <c r="AR165" s="94" t="str">
        <f t="shared" si="28"/>
        <v/>
      </c>
      <c r="AS165" s="72">
        <f>IF(P165&gt;'Costes máximos'!$D$22,'Costes máximos'!$D$22,P165)</f>
        <v>0</v>
      </c>
      <c r="AT165" s="72">
        <f>IF(Q165&gt;'Costes máximos'!$D$22,'Costes máximos'!$D$22,Q165)</f>
        <v>0</v>
      </c>
      <c r="AU165" s="72">
        <f>IF(R165&gt;'Costes máximos'!$D$22,'Costes máximos'!$D$22,R165)</f>
        <v>0</v>
      </c>
      <c r="AV165" s="72">
        <f>IF(S165&gt;'Costes máximos'!$D$22,'Costes máximos'!$D$22,S165)</f>
        <v>0</v>
      </c>
      <c r="AW165" s="72">
        <f>IF(T165&gt;'Costes máximos'!$D$22,'Costes máximos'!$D$22,T165)</f>
        <v>0</v>
      </c>
    </row>
    <row r="166" spans="2:49" outlineLevel="1" x14ac:dyDescent="0.3">
      <c r="B166" s="101"/>
      <c r="C166" s="102"/>
      <c r="D166" s="102"/>
      <c r="E166" s="102"/>
      <c r="F166" s="145">
        <f>IFERROR(INDEX('2. Paquetes y Tareas'!$F$16:$F$65,MATCH(AR166,'2. Paquetes y Tareas'!$E$16:$E$65,0)),0)</f>
        <v>0</v>
      </c>
      <c r="G166" s="88"/>
      <c r="H166" s="146">
        <f>IF($C$48="Investigación industrial",IFERROR(INDEX('4. Presupuesto Total '!$G$25:$G$43,MATCH(G166,'4. Presupuesto Total '!$B$25:$B$43,0)),""),IFERROR(INDEX('4. Presupuesto Total '!$H$25:$H$43,MATCH(G166,'4. Presupuesto Total '!$B$25:$B$43,0)),))</f>
        <v>0</v>
      </c>
      <c r="I166" s="67">
        <v>1</v>
      </c>
      <c r="J166" s="67"/>
      <c r="K166" s="67"/>
      <c r="L166" s="67"/>
      <c r="M166" s="67"/>
      <c r="N166" s="67"/>
      <c r="O166" s="145">
        <f t="shared" si="17"/>
        <v>0</v>
      </c>
      <c r="P166" s="70"/>
      <c r="Q166" s="70"/>
      <c r="R166" s="70"/>
      <c r="S166" s="71"/>
      <c r="T166" s="71"/>
      <c r="U166" s="147">
        <f t="shared" si="18"/>
        <v>0</v>
      </c>
      <c r="V166" s="147">
        <f t="shared" si="19"/>
        <v>0</v>
      </c>
      <c r="W166" s="147">
        <f t="shared" si="20"/>
        <v>0</v>
      </c>
      <c r="X166" s="71"/>
      <c r="Y166" s="91"/>
      <c r="Z166" s="91"/>
      <c r="AA166" s="147">
        <f t="shared" si="21"/>
        <v>0</v>
      </c>
      <c r="AB166" s="73"/>
      <c r="AC166" s="92"/>
      <c r="AD166" s="91"/>
      <c r="AE166" s="147">
        <f t="shared" si="22"/>
        <v>0</v>
      </c>
      <c r="AF166" s="73"/>
      <c r="AG166" s="92"/>
      <c r="AH166" s="91"/>
      <c r="AI166" s="147">
        <f t="shared" si="23"/>
        <v>0</v>
      </c>
      <c r="AJ166" s="147">
        <f t="shared" si="24"/>
        <v>0</v>
      </c>
      <c r="AK166" s="147">
        <f t="shared" si="25"/>
        <v>0</v>
      </c>
      <c r="AL166" s="147">
        <f t="shared" si="26"/>
        <v>0</v>
      </c>
      <c r="AM166" s="73"/>
      <c r="AN166" s="73"/>
      <c r="AO166" s="147">
        <f t="shared" si="27"/>
        <v>0</v>
      </c>
      <c r="AR166" s="94" t="str">
        <f t="shared" si="28"/>
        <v/>
      </c>
      <c r="AS166" s="72">
        <f>IF(P166&gt;'Costes máximos'!$D$22,'Costes máximos'!$D$22,P166)</f>
        <v>0</v>
      </c>
      <c r="AT166" s="72">
        <f>IF(Q166&gt;'Costes máximos'!$D$22,'Costes máximos'!$D$22,Q166)</f>
        <v>0</v>
      </c>
      <c r="AU166" s="72">
        <f>IF(R166&gt;'Costes máximos'!$D$22,'Costes máximos'!$D$22,R166)</f>
        <v>0</v>
      </c>
      <c r="AV166" s="72">
        <f>IF(S166&gt;'Costes máximos'!$D$22,'Costes máximos'!$D$22,S166)</f>
        <v>0</v>
      </c>
      <c r="AW166" s="72">
        <f>IF(T166&gt;'Costes máximos'!$D$22,'Costes máximos'!$D$22,T166)</f>
        <v>0</v>
      </c>
    </row>
    <row r="167" spans="2:49" outlineLevel="1" x14ac:dyDescent="0.3">
      <c r="B167" s="101"/>
      <c r="C167" s="102"/>
      <c r="D167" s="102"/>
      <c r="E167" s="102"/>
      <c r="F167" s="145">
        <f>IFERROR(INDEX('2. Paquetes y Tareas'!$F$16:$F$65,MATCH(AR167,'2. Paquetes y Tareas'!$E$16:$E$65,0)),0)</f>
        <v>0</v>
      </c>
      <c r="G167" s="88"/>
      <c r="H167" s="146">
        <f>IF($C$48="Investigación industrial",IFERROR(INDEX('4. Presupuesto Total '!$G$25:$G$43,MATCH(G167,'4. Presupuesto Total '!$B$25:$B$43,0)),""),IFERROR(INDEX('4. Presupuesto Total '!$H$25:$H$43,MATCH(G167,'4. Presupuesto Total '!$B$25:$B$43,0)),))</f>
        <v>0</v>
      </c>
      <c r="I167" s="67">
        <v>1</v>
      </c>
      <c r="J167" s="67"/>
      <c r="K167" s="67"/>
      <c r="L167" s="67"/>
      <c r="M167" s="67"/>
      <c r="N167" s="67"/>
      <c r="O167" s="145">
        <f t="shared" si="17"/>
        <v>0</v>
      </c>
      <c r="P167" s="70"/>
      <c r="Q167" s="70"/>
      <c r="R167" s="70"/>
      <c r="S167" s="71"/>
      <c r="T167" s="71"/>
      <c r="U167" s="147">
        <f t="shared" si="18"/>
        <v>0</v>
      </c>
      <c r="V167" s="147">
        <f t="shared" si="19"/>
        <v>0</v>
      </c>
      <c r="W167" s="147">
        <f t="shared" si="20"/>
        <v>0</v>
      </c>
      <c r="X167" s="71"/>
      <c r="Y167" s="91"/>
      <c r="Z167" s="91"/>
      <c r="AA167" s="147">
        <f t="shared" si="21"/>
        <v>0</v>
      </c>
      <c r="AB167" s="73"/>
      <c r="AC167" s="92"/>
      <c r="AD167" s="91"/>
      <c r="AE167" s="147">
        <f t="shared" si="22"/>
        <v>0</v>
      </c>
      <c r="AF167" s="73"/>
      <c r="AG167" s="92"/>
      <c r="AH167" s="91"/>
      <c r="AI167" s="147">
        <f t="shared" si="23"/>
        <v>0</v>
      </c>
      <c r="AJ167" s="147">
        <f t="shared" si="24"/>
        <v>0</v>
      </c>
      <c r="AK167" s="147">
        <f t="shared" si="25"/>
        <v>0</v>
      </c>
      <c r="AL167" s="147">
        <f t="shared" si="26"/>
        <v>0</v>
      </c>
      <c r="AM167" s="73"/>
      <c r="AN167" s="73"/>
      <c r="AO167" s="147">
        <f t="shared" si="27"/>
        <v>0</v>
      </c>
      <c r="AR167" s="94" t="str">
        <f t="shared" si="28"/>
        <v/>
      </c>
      <c r="AS167" s="72">
        <f>IF(P167&gt;'Costes máximos'!$D$22,'Costes máximos'!$D$22,P167)</f>
        <v>0</v>
      </c>
      <c r="AT167" s="72">
        <f>IF(Q167&gt;'Costes máximos'!$D$22,'Costes máximos'!$D$22,Q167)</f>
        <v>0</v>
      </c>
      <c r="AU167" s="72">
        <f>IF(R167&gt;'Costes máximos'!$D$22,'Costes máximos'!$D$22,R167)</f>
        <v>0</v>
      </c>
      <c r="AV167" s="72">
        <f>IF(S167&gt;'Costes máximos'!$D$22,'Costes máximos'!$D$22,S167)</f>
        <v>0</v>
      </c>
      <c r="AW167" s="72">
        <f>IF(T167&gt;'Costes máximos'!$D$22,'Costes máximos'!$D$22,T167)</f>
        <v>0</v>
      </c>
    </row>
    <row r="168" spans="2:49" outlineLevel="1" x14ac:dyDescent="0.3">
      <c r="B168" s="101"/>
      <c r="C168" s="102"/>
      <c r="D168" s="102"/>
      <c r="E168" s="102"/>
      <c r="F168" s="145">
        <f>IFERROR(INDEX('2. Paquetes y Tareas'!$F$16:$F$65,MATCH(AR168,'2. Paquetes y Tareas'!$E$16:$E$65,0)),0)</f>
        <v>0</v>
      </c>
      <c r="G168" s="88"/>
      <c r="H168" s="146">
        <f>IF($C$48="Investigación industrial",IFERROR(INDEX('4. Presupuesto Total '!$G$25:$G$43,MATCH(G168,'4. Presupuesto Total '!$B$25:$B$43,0)),""),IFERROR(INDEX('4. Presupuesto Total '!$H$25:$H$43,MATCH(G168,'4. Presupuesto Total '!$B$25:$B$43,0)),))</f>
        <v>0</v>
      </c>
      <c r="I168" s="67">
        <v>1</v>
      </c>
      <c r="J168" s="67"/>
      <c r="K168" s="67"/>
      <c r="L168" s="67"/>
      <c r="M168" s="67"/>
      <c r="N168" s="67"/>
      <c r="O168" s="145">
        <f t="shared" si="17"/>
        <v>0</v>
      </c>
      <c r="P168" s="70"/>
      <c r="Q168" s="70"/>
      <c r="R168" s="70"/>
      <c r="S168" s="71"/>
      <c r="T168" s="71"/>
      <c r="U168" s="147">
        <f t="shared" si="18"/>
        <v>0</v>
      </c>
      <c r="V168" s="147">
        <f t="shared" si="19"/>
        <v>0</v>
      </c>
      <c r="W168" s="147">
        <f t="shared" si="20"/>
        <v>0</v>
      </c>
      <c r="X168" s="71"/>
      <c r="Y168" s="91"/>
      <c r="Z168" s="91"/>
      <c r="AA168" s="147">
        <f t="shared" si="21"/>
        <v>0</v>
      </c>
      <c r="AB168" s="73"/>
      <c r="AC168" s="92"/>
      <c r="AD168" s="91"/>
      <c r="AE168" s="147">
        <f t="shared" si="22"/>
        <v>0</v>
      </c>
      <c r="AF168" s="73"/>
      <c r="AG168" s="92"/>
      <c r="AH168" s="91"/>
      <c r="AI168" s="147">
        <f t="shared" si="23"/>
        <v>0</v>
      </c>
      <c r="AJ168" s="147">
        <f t="shared" si="24"/>
        <v>0</v>
      </c>
      <c r="AK168" s="147">
        <f t="shared" si="25"/>
        <v>0</v>
      </c>
      <c r="AL168" s="147">
        <f t="shared" si="26"/>
        <v>0</v>
      </c>
      <c r="AM168" s="73"/>
      <c r="AN168" s="73"/>
      <c r="AO168" s="147">
        <f t="shared" si="27"/>
        <v>0</v>
      </c>
      <c r="AR168" s="94" t="str">
        <f t="shared" si="28"/>
        <v/>
      </c>
      <c r="AS168" s="72">
        <f>IF(P168&gt;'Costes máximos'!$D$22,'Costes máximos'!$D$22,P168)</f>
        <v>0</v>
      </c>
      <c r="AT168" s="72">
        <f>IF(Q168&gt;'Costes máximos'!$D$22,'Costes máximos'!$D$22,Q168)</f>
        <v>0</v>
      </c>
      <c r="AU168" s="72">
        <f>IF(R168&gt;'Costes máximos'!$D$22,'Costes máximos'!$D$22,R168)</f>
        <v>0</v>
      </c>
      <c r="AV168" s="72">
        <f>IF(S168&gt;'Costes máximos'!$D$22,'Costes máximos'!$D$22,S168)</f>
        <v>0</v>
      </c>
      <c r="AW168" s="72">
        <f>IF(T168&gt;'Costes máximos'!$D$22,'Costes máximos'!$D$22,T168)</f>
        <v>0</v>
      </c>
    </row>
    <row r="169" spans="2:49" outlineLevel="1" x14ac:dyDescent="0.3">
      <c r="B169" s="101"/>
      <c r="C169" s="102"/>
      <c r="D169" s="102"/>
      <c r="E169" s="102"/>
      <c r="F169" s="145">
        <f>IFERROR(INDEX('2. Paquetes y Tareas'!$F$16:$F$65,MATCH(AR169,'2. Paquetes y Tareas'!$E$16:$E$65,0)),0)</f>
        <v>0</v>
      </c>
      <c r="G169" s="88"/>
      <c r="H169" s="146">
        <f>IF($C$48="Investigación industrial",IFERROR(INDEX('4. Presupuesto Total '!$G$25:$G$43,MATCH(G169,'4. Presupuesto Total '!$B$25:$B$43,0)),""),IFERROR(INDEX('4. Presupuesto Total '!$H$25:$H$43,MATCH(G169,'4. Presupuesto Total '!$B$25:$B$43,0)),))</f>
        <v>0</v>
      </c>
      <c r="I169" s="67">
        <v>1</v>
      </c>
      <c r="J169" s="67"/>
      <c r="K169" s="67"/>
      <c r="L169" s="67"/>
      <c r="M169" s="67"/>
      <c r="N169" s="67"/>
      <c r="O169" s="145">
        <f t="shared" si="17"/>
        <v>0</v>
      </c>
      <c r="P169" s="70"/>
      <c r="Q169" s="70"/>
      <c r="R169" s="70"/>
      <c r="S169" s="71"/>
      <c r="T169" s="71"/>
      <c r="U169" s="147">
        <f t="shared" si="18"/>
        <v>0</v>
      </c>
      <c r="V169" s="147">
        <f t="shared" si="19"/>
        <v>0</v>
      </c>
      <c r="W169" s="147">
        <f t="shared" si="20"/>
        <v>0</v>
      </c>
      <c r="X169" s="71"/>
      <c r="Y169" s="91"/>
      <c r="Z169" s="91"/>
      <c r="AA169" s="147">
        <f t="shared" si="21"/>
        <v>0</v>
      </c>
      <c r="AB169" s="73"/>
      <c r="AC169" s="92"/>
      <c r="AD169" s="91"/>
      <c r="AE169" s="147">
        <f t="shared" si="22"/>
        <v>0</v>
      </c>
      <c r="AF169" s="73"/>
      <c r="AG169" s="92"/>
      <c r="AH169" s="91"/>
      <c r="AI169" s="147">
        <f t="shared" si="23"/>
        <v>0</v>
      </c>
      <c r="AJ169" s="147">
        <f t="shared" si="24"/>
        <v>0</v>
      </c>
      <c r="AK169" s="147">
        <f t="shared" si="25"/>
        <v>0</v>
      </c>
      <c r="AL169" s="147">
        <f t="shared" si="26"/>
        <v>0</v>
      </c>
      <c r="AM169" s="73"/>
      <c r="AN169" s="73"/>
      <c r="AO169" s="147">
        <f t="shared" si="27"/>
        <v>0</v>
      </c>
      <c r="AR169" s="94" t="str">
        <f t="shared" si="28"/>
        <v/>
      </c>
      <c r="AS169" s="72">
        <f>IF(P169&gt;'Costes máximos'!$D$22,'Costes máximos'!$D$22,P169)</f>
        <v>0</v>
      </c>
      <c r="AT169" s="72">
        <f>IF(Q169&gt;'Costes máximos'!$D$22,'Costes máximos'!$D$22,Q169)</f>
        <v>0</v>
      </c>
      <c r="AU169" s="72">
        <f>IF(R169&gt;'Costes máximos'!$D$22,'Costes máximos'!$D$22,R169)</f>
        <v>0</v>
      </c>
      <c r="AV169" s="72">
        <f>IF(S169&gt;'Costes máximos'!$D$22,'Costes máximos'!$D$22,S169)</f>
        <v>0</v>
      </c>
      <c r="AW169" s="72">
        <f>IF(T169&gt;'Costes máximos'!$D$22,'Costes máximos'!$D$22,T169)</f>
        <v>0</v>
      </c>
    </row>
    <row r="170" spans="2:49" outlineLevel="1" x14ac:dyDescent="0.3">
      <c r="B170" s="101"/>
      <c r="C170" s="102"/>
      <c r="D170" s="102"/>
      <c r="E170" s="102"/>
      <c r="F170" s="145">
        <f>IFERROR(INDEX('2. Paquetes y Tareas'!$F$16:$F$65,MATCH(AR170,'2. Paquetes y Tareas'!$E$16:$E$65,0)),0)</f>
        <v>0</v>
      </c>
      <c r="G170" s="88"/>
      <c r="H170" s="146">
        <f>IF($C$48="Investigación industrial",IFERROR(INDEX('4. Presupuesto Total '!$G$25:$G$43,MATCH(G170,'4. Presupuesto Total '!$B$25:$B$43,0)),""),IFERROR(INDEX('4. Presupuesto Total '!$H$25:$H$43,MATCH(G170,'4. Presupuesto Total '!$B$25:$B$43,0)),))</f>
        <v>0</v>
      </c>
      <c r="I170" s="67">
        <v>1</v>
      </c>
      <c r="J170" s="67"/>
      <c r="K170" s="67"/>
      <c r="L170" s="67"/>
      <c r="M170" s="67"/>
      <c r="N170" s="67"/>
      <c r="O170" s="145">
        <f t="shared" si="17"/>
        <v>0</v>
      </c>
      <c r="P170" s="70"/>
      <c r="Q170" s="70"/>
      <c r="R170" s="70"/>
      <c r="S170" s="71"/>
      <c r="T170" s="71"/>
      <c r="U170" s="147">
        <f t="shared" si="18"/>
        <v>0</v>
      </c>
      <c r="V170" s="147">
        <f t="shared" si="19"/>
        <v>0</v>
      </c>
      <c r="W170" s="147">
        <f t="shared" si="20"/>
        <v>0</v>
      </c>
      <c r="X170" s="71"/>
      <c r="Y170" s="91"/>
      <c r="Z170" s="91"/>
      <c r="AA170" s="147">
        <f t="shared" si="21"/>
        <v>0</v>
      </c>
      <c r="AB170" s="73"/>
      <c r="AC170" s="92"/>
      <c r="AD170" s="91"/>
      <c r="AE170" s="147">
        <f t="shared" si="22"/>
        <v>0</v>
      </c>
      <c r="AF170" s="73"/>
      <c r="AG170" s="92"/>
      <c r="AH170" s="91"/>
      <c r="AI170" s="147">
        <f t="shared" si="23"/>
        <v>0</v>
      </c>
      <c r="AJ170" s="147">
        <f t="shared" si="24"/>
        <v>0</v>
      </c>
      <c r="AK170" s="147">
        <f t="shared" si="25"/>
        <v>0</v>
      </c>
      <c r="AL170" s="147">
        <f t="shared" si="26"/>
        <v>0</v>
      </c>
      <c r="AM170" s="73"/>
      <c r="AN170" s="73"/>
      <c r="AO170" s="147">
        <f t="shared" si="27"/>
        <v>0</v>
      </c>
      <c r="AR170" s="94" t="str">
        <f t="shared" si="28"/>
        <v/>
      </c>
      <c r="AS170" s="72">
        <f>IF(P170&gt;'Costes máximos'!$D$22,'Costes máximos'!$D$22,P170)</f>
        <v>0</v>
      </c>
      <c r="AT170" s="72">
        <f>IF(Q170&gt;'Costes máximos'!$D$22,'Costes máximos'!$D$22,Q170)</f>
        <v>0</v>
      </c>
      <c r="AU170" s="72">
        <f>IF(R170&gt;'Costes máximos'!$D$22,'Costes máximos'!$D$22,R170)</f>
        <v>0</v>
      </c>
      <c r="AV170" s="72">
        <f>IF(S170&gt;'Costes máximos'!$D$22,'Costes máximos'!$D$22,S170)</f>
        <v>0</v>
      </c>
      <c r="AW170" s="72">
        <f>IF(T170&gt;'Costes máximos'!$D$22,'Costes máximos'!$D$22,T170)</f>
        <v>0</v>
      </c>
    </row>
    <row r="171" spans="2:49" outlineLevel="1" x14ac:dyDescent="0.3">
      <c r="B171" s="101"/>
      <c r="C171" s="102"/>
      <c r="D171" s="102"/>
      <c r="E171" s="102"/>
      <c r="F171" s="145">
        <f>IFERROR(INDEX('2. Paquetes y Tareas'!$F$16:$F$65,MATCH(AR171,'2. Paquetes y Tareas'!$E$16:$E$65,0)),0)</f>
        <v>0</v>
      </c>
      <c r="G171" s="88"/>
      <c r="H171" s="146">
        <f>IF($C$48="Investigación industrial",IFERROR(INDEX('4. Presupuesto Total '!$G$25:$G$43,MATCH(G171,'4. Presupuesto Total '!$B$25:$B$43,0)),""),IFERROR(INDEX('4. Presupuesto Total '!$H$25:$H$43,MATCH(G171,'4. Presupuesto Total '!$B$25:$B$43,0)),))</f>
        <v>0</v>
      </c>
      <c r="I171" s="67">
        <v>1</v>
      </c>
      <c r="J171" s="67"/>
      <c r="K171" s="67"/>
      <c r="L171" s="67"/>
      <c r="M171" s="67"/>
      <c r="N171" s="67"/>
      <c r="O171" s="145">
        <f t="shared" si="17"/>
        <v>0</v>
      </c>
      <c r="P171" s="70"/>
      <c r="Q171" s="70"/>
      <c r="R171" s="70"/>
      <c r="S171" s="71"/>
      <c r="T171" s="71"/>
      <c r="U171" s="147">
        <f t="shared" si="18"/>
        <v>0</v>
      </c>
      <c r="V171" s="147">
        <f t="shared" si="19"/>
        <v>0</v>
      </c>
      <c r="W171" s="147">
        <f t="shared" si="20"/>
        <v>0</v>
      </c>
      <c r="X171" s="71"/>
      <c r="Y171" s="91"/>
      <c r="Z171" s="91"/>
      <c r="AA171" s="147">
        <f t="shared" si="21"/>
        <v>0</v>
      </c>
      <c r="AB171" s="73"/>
      <c r="AC171" s="92"/>
      <c r="AD171" s="91"/>
      <c r="AE171" s="147">
        <f t="shared" si="22"/>
        <v>0</v>
      </c>
      <c r="AF171" s="73"/>
      <c r="AG171" s="92"/>
      <c r="AH171" s="91"/>
      <c r="AI171" s="147">
        <f t="shared" si="23"/>
        <v>0</v>
      </c>
      <c r="AJ171" s="147">
        <f t="shared" si="24"/>
        <v>0</v>
      </c>
      <c r="AK171" s="147">
        <f t="shared" si="25"/>
        <v>0</v>
      </c>
      <c r="AL171" s="147">
        <f t="shared" si="26"/>
        <v>0</v>
      </c>
      <c r="AM171" s="73"/>
      <c r="AN171" s="73"/>
      <c r="AO171" s="147">
        <f t="shared" si="27"/>
        <v>0</v>
      </c>
      <c r="AR171" s="94" t="str">
        <f t="shared" si="28"/>
        <v/>
      </c>
      <c r="AS171" s="72">
        <f>IF(P171&gt;'Costes máximos'!$D$22,'Costes máximos'!$D$22,P171)</f>
        <v>0</v>
      </c>
      <c r="AT171" s="72">
        <f>IF(Q171&gt;'Costes máximos'!$D$22,'Costes máximos'!$D$22,Q171)</f>
        <v>0</v>
      </c>
      <c r="AU171" s="72">
        <f>IF(R171&gt;'Costes máximos'!$D$22,'Costes máximos'!$D$22,R171)</f>
        <v>0</v>
      </c>
      <c r="AV171" s="72">
        <f>IF(S171&gt;'Costes máximos'!$D$22,'Costes máximos'!$D$22,S171)</f>
        <v>0</v>
      </c>
      <c r="AW171" s="72">
        <f>IF(T171&gt;'Costes máximos'!$D$22,'Costes máximos'!$D$22,T171)</f>
        <v>0</v>
      </c>
    </row>
    <row r="172" spans="2:49" outlineLevel="1" x14ac:dyDescent="0.3">
      <c r="B172" s="101"/>
      <c r="C172" s="102"/>
      <c r="D172" s="102"/>
      <c r="E172" s="102"/>
      <c r="F172" s="145">
        <f>IFERROR(INDEX('2. Paquetes y Tareas'!$F$16:$F$65,MATCH(AR172,'2. Paquetes y Tareas'!$E$16:$E$65,0)),0)</f>
        <v>0</v>
      </c>
      <c r="G172" s="88"/>
      <c r="H172" s="146">
        <f>IF($C$48="Investigación industrial",IFERROR(INDEX('4. Presupuesto Total '!$G$25:$G$43,MATCH(G172,'4. Presupuesto Total '!$B$25:$B$43,0)),""),IFERROR(INDEX('4. Presupuesto Total '!$H$25:$H$43,MATCH(G172,'4. Presupuesto Total '!$B$25:$B$43,0)),))</f>
        <v>0</v>
      </c>
      <c r="I172" s="67">
        <v>1</v>
      </c>
      <c r="J172" s="67"/>
      <c r="K172" s="67"/>
      <c r="L172" s="67"/>
      <c r="M172" s="67"/>
      <c r="N172" s="67"/>
      <c r="O172" s="145">
        <f t="shared" si="17"/>
        <v>0</v>
      </c>
      <c r="P172" s="70"/>
      <c r="Q172" s="70"/>
      <c r="R172" s="70"/>
      <c r="S172" s="71"/>
      <c r="T172" s="71"/>
      <c r="U172" s="147">
        <f t="shared" si="18"/>
        <v>0</v>
      </c>
      <c r="V172" s="147">
        <f t="shared" si="19"/>
        <v>0</v>
      </c>
      <c r="W172" s="147">
        <f t="shared" si="20"/>
        <v>0</v>
      </c>
      <c r="X172" s="71"/>
      <c r="Y172" s="91"/>
      <c r="Z172" s="91"/>
      <c r="AA172" s="147">
        <f t="shared" si="21"/>
        <v>0</v>
      </c>
      <c r="AB172" s="73"/>
      <c r="AC172" s="92"/>
      <c r="AD172" s="91"/>
      <c r="AE172" s="147">
        <f t="shared" si="22"/>
        <v>0</v>
      </c>
      <c r="AF172" s="73"/>
      <c r="AG172" s="92"/>
      <c r="AH172" s="91"/>
      <c r="AI172" s="147">
        <f t="shared" si="23"/>
        <v>0</v>
      </c>
      <c r="AJ172" s="147">
        <f t="shared" si="24"/>
        <v>0</v>
      </c>
      <c r="AK172" s="147">
        <f t="shared" si="25"/>
        <v>0</v>
      </c>
      <c r="AL172" s="147">
        <f t="shared" si="26"/>
        <v>0</v>
      </c>
      <c r="AM172" s="73"/>
      <c r="AN172" s="73"/>
      <c r="AO172" s="147">
        <f t="shared" si="27"/>
        <v>0</v>
      </c>
      <c r="AR172" s="94" t="str">
        <f t="shared" si="28"/>
        <v/>
      </c>
      <c r="AS172" s="72">
        <f>IF(P172&gt;'Costes máximos'!$D$22,'Costes máximos'!$D$22,P172)</f>
        <v>0</v>
      </c>
      <c r="AT172" s="72">
        <f>IF(Q172&gt;'Costes máximos'!$D$22,'Costes máximos'!$D$22,Q172)</f>
        <v>0</v>
      </c>
      <c r="AU172" s="72">
        <f>IF(R172&gt;'Costes máximos'!$D$22,'Costes máximos'!$D$22,R172)</f>
        <v>0</v>
      </c>
      <c r="AV172" s="72">
        <f>IF(S172&gt;'Costes máximos'!$D$22,'Costes máximos'!$D$22,S172)</f>
        <v>0</v>
      </c>
      <c r="AW172" s="72">
        <f>IF(T172&gt;'Costes máximos'!$D$22,'Costes máximos'!$D$22,T172)</f>
        <v>0</v>
      </c>
    </row>
    <row r="173" spans="2:49" outlineLevel="1" x14ac:dyDescent="0.3">
      <c r="B173" s="101"/>
      <c r="C173" s="102"/>
      <c r="D173" s="102"/>
      <c r="E173" s="102"/>
      <c r="F173" s="145">
        <f>IFERROR(INDEX('2. Paquetes y Tareas'!$F$16:$F$65,MATCH(AR173,'2. Paquetes y Tareas'!$E$16:$E$65,0)),0)</f>
        <v>0</v>
      </c>
      <c r="G173" s="88"/>
      <c r="H173" s="146">
        <f>IF($C$48="Investigación industrial",IFERROR(INDEX('4. Presupuesto Total '!$G$25:$G$43,MATCH(G173,'4. Presupuesto Total '!$B$25:$B$43,0)),""),IFERROR(INDEX('4. Presupuesto Total '!$H$25:$H$43,MATCH(G173,'4. Presupuesto Total '!$B$25:$B$43,0)),))</f>
        <v>0</v>
      </c>
      <c r="I173" s="67">
        <v>1</v>
      </c>
      <c r="J173" s="67"/>
      <c r="K173" s="67"/>
      <c r="L173" s="67"/>
      <c r="M173" s="67"/>
      <c r="N173" s="67"/>
      <c r="O173" s="145">
        <f t="shared" si="17"/>
        <v>0</v>
      </c>
      <c r="P173" s="70"/>
      <c r="Q173" s="70"/>
      <c r="R173" s="70"/>
      <c r="S173" s="71"/>
      <c r="T173" s="71"/>
      <c r="U173" s="147">
        <f t="shared" si="18"/>
        <v>0</v>
      </c>
      <c r="V173" s="147">
        <f t="shared" si="19"/>
        <v>0</v>
      </c>
      <c r="W173" s="147">
        <f t="shared" si="20"/>
        <v>0</v>
      </c>
      <c r="X173" s="71"/>
      <c r="Y173" s="91"/>
      <c r="Z173" s="91"/>
      <c r="AA173" s="147">
        <f t="shared" si="21"/>
        <v>0</v>
      </c>
      <c r="AB173" s="73"/>
      <c r="AC173" s="92"/>
      <c r="AD173" s="91"/>
      <c r="AE173" s="147">
        <f t="shared" si="22"/>
        <v>0</v>
      </c>
      <c r="AF173" s="73"/>
      <c r="AG173" s="92"/>
      <c r="AH173" s="91"/>
      <c r="AI173" s="147">
        <f t="shared" si="23"/>
        <v>0</v>
      </c>
      <c r="AJ173" s="147">
        <f t="shared" si="24"/>
        <v>0</v>
      </c>
      <c r="AK173" s="147">
        <f t="shared" si="25"/>
        <v>0</v>
      </c>
      <c r="AL173" s="147">
        <f t="shared" si="26"/>
        <v>0</v>
      </c>
      <c r="AM173" s="73"/>
      <c r="AN173" s="73"/>
      <c r="AO173" s="147">
        <f t="shared" si="27"/>
        <v>0</v>
      </c>
      <c r="AR173" s="94" t="str">
        <f t="shared" si="28"/>
        <v/>
      </c>
      <c r="AS173" s="72">
        <f>IF(P173&gt;'Costes máximos'!$D$22,'Costes máximos'!$D$22,P173)</f>
        <v>0</v>
      </c>
      <c r="AT173" s="72">
        <f>IF(Q173&gt;'Costes máximos'!$D$22,'Costes máximos'!$D$22,Q173)</f>
        <v>0</v>
      </c>
      <c r="AU173" s="72">
        <f>IF(R173&gt;'Costes máximos'!$D$22,'Costes máximos'!$D$22,R173)</f>
        <v>0</v>
      </c>
      <c r="AV173" s="72">
        <f>IF(S173&gt;'Costes máximos'!$D$22,'Costes máximos'!$D$22,S173)</f>
        <v>0</v>
      </c>
      <c r="AW173" s="72">
        <f>IF(T173&gt;'Costes máximos'!$D$22,'Costes máximos'!$D$22,T173)</f>
        <v>0</v>
      </c>
    </row>
    <row r="174" spans="2:49" outlineLevel="1" x14ac:dyDescent="0.3">
      <c r="B174" s="101"/>
      <c r="C174" s="102"/>
      <c r="D174" s="102"/>
      <c r="E174" s="102"/>
      <c r="F174" s="145">
        <f>IFERROR(INDEX('2. Paquetes y Tareas'!$F$16:$F$65,MATCH(AR174,'2. Paquetes y Tareas'!$E$16:$E$65,0)),0)</f>
        <v>0</v>
      </c>
      <c r="G174" s="88"/>
      <c r="H174" s="146">
        <f>IF($C$48="Investigación industrial",IFERROR(INDEX('4. Presupuesto Total '!$G$25:$G$43,MATCH(G174,'4. Presupuesto Total '!$B$25:$B$43,0)),""),IFERROR(INDEX('4. Presupuesto Total '!$H$25:$H$43,MATCH(G174,'4. Presupuesto Total '!$B$25:$B$43,0)),))</f>
        <v>0</v>
      </c>
      <c r="I174" s="67">
        <v>1</v>
      </c>
      <c r="J174" s="67"/>
      <c r="K174" s="67"/>
      <c r="L174" s="67"/>
      <c r="M174" s="67"/>
      <c r="N174" s="67"/>
      <c r="O174" s="145">
        <f t="shared" si="17"/>
        <v>0</v>
      </c>
      <c r="P174" s="70"/>
      <c r="Q174" s="70"/>
      <c r="R174" s="70"/>
      <c r="S174" s="71"/>
      <c r="T174" s="71"/>
      <c r="U174" s="147">
        <f t="shared" si="18"/>
        <v>0</v>
      </c>
      <c r="V174" s="147">
        <f t="shared" si="19"/>
        <v>0</v>
      </c>
      <c r="W174" s="147">
        <f t="shared" si="20"/>
        <v>0</v>
      </c>
      <c r="X174" s="71"/>
      <c r="Y174" s="91"/>
      <c r="Z174" s="91"/>
      <c r="AA174" s="147">
        <f t="shared" si="21"/>
        <v>0</v>
      </c>
      <c r="AB174" s="73"/>
      <c r="AC174" s="92"/>
      <c r="AD174" s="91"/>
      <c r="AE174" s="147">
        <f t="shared" si="22"/>
        <v>0</v>
      </c>
      <c r="AF174" s="73"/>
      <c r="AG174" s="92"/>
      <c r="AH174" s="91"/>
      <c r="AI174" s="147">
        <f t="shared" si="23"/>
        <v>0</v>
      </c>
      <c r="AJ174" s="147">
        <f t="shared" si="24"/>
        <v>0</v>
      </c>
      <c r="AK174" s="147">
        <f t="shared" si="25"/>
        <v>0</v>
      </c>
      <c r="AL174" s="147">
        <f t="shared" si="26"/>
        <v>0</v>
      </c>
      <c r="AM174" s="73"/>
      <c r="AN174" s="73"/>
      <c r="AO174" s="147">
        <f t="shared" si="27"/>
        <v>0</v>
      </c>
      <c r="AR174" s="94" t="str">
        <f t="shared" si="28"/>
        <v/>
      </c>
      <c r="AS174" s="72">
        <f>IF(P174&gt;'Costes máximos'!$D$22,'Costes máximos'!$D$22,P174)</f>
        <v>0</v>
      </c>
      <c r="AT174" s="72">
        <f>IF(Q174&gt;'Costes máximos'!$D$22,'Costes máximos'!$D$22,Q174)</f>
        <v>0</v>
      </c>
      <c r="AU174" s="72">
        <f>IF(R174&gt;'Costes máximos'!$D$22,'Costes máximos'!$D$22,R174)</f>
        <v>0</v>
      </c>
      <c r="AV174" s="72">
        <f>IF(S174&gt;'Costes máximos'!$D$22,'Costes máximos'!$D$22,S174)</f>
        <v>0</v>
      </c>
      <c r="AW174" s="72">
        <f>IF(T174&gt;'Costes máximos'!$D$22,'Costes máximos'!$D$22,T174)</f>
        <v>0</v>
      </c>
    </row>
    <row r="175" spans="2:49" outlineLevel="1" x14ac:dyDescent="0.3">
      <c r="B175" s="101"/>
      <c r="C175" s="102"/>
      <c r="D175" s="102"/>
      <c r="E175" s="102"/>
      <c r="F175" s="145">
        <f>IFERROR(INDEX('2. Paquetes y Tareas'!$F$16:$F$65,MATCH(AR175,'2. Paquetes y Tareas'!$E$16:$E$65,0)),0)</f>
        <v>0</v>
      </c>
      <c r="G175" s="88"/>
      <c r="H175" s="146">
        <f>IF($C$48="Investigación industrial",IFERROR(INDEX('4. Presupuesto Total '!$G$25:$G$43,MATCH(G175,'4. Presupuesto Total '!$B$25:$B$43,0)),""),IFERROR(INDEX('4. Presupuesto Total '!$H$25:$H$43,MATCH(G175,'4. Presupuesto Total '!$B$25:$B$43,0)),))</f>
        <v>0</v>
      </c>
      <c r="I175" s="67">
        <v>1</v>
      </c>
      <c r="J175" s="67"/>
      <c r="K175" s="67"/>
      <c r="L175" s="67"/>
      <c r="M175" s="67"/>
      <c r="N175" s="67"/>
      <c r="O175" s="145">
        <f t="shared" si="17"/>
        <v>0</v>
      </c>
      <c r="P175" s="70"/>
      <c r="Q175" s="70"/>
      <c r="R175" s="70"/>
      <c r="S175" s="71"/>
      <c r="T175" s="71"/>
      <c r="U175" s="147">
        <f t="shared" si="18"/>
        <v>0</v>
      </c>
      <c r="V175" s="147">
        <f t="shared" si="19"/>
        <v>0</v>
      </c>
      <c r="W175" s="147">
        <f t="shared" si="20"/>
        <v>0</v>
      </c>
      <c r="X175" s="71"/>
      <c r="Y175" s="91"/>
      <c r="Z175" s="91"/>
      <c r="AA175" s="147">
        <f t="shared" si="21"/>
        <v>0</v>
      </c>
      <c r="AB175" s="73"/>
      <c r="AC175" s="92"/>
      <c r="AD175" s="91"/>
      <c r="AE175" s="147">
        <f t="shared" si="22"/>
        <v>0</v>
      </c>
      <c r="AF175" s="73"/>
      <c r="AG175" s="92"/>
      <c r="AH175" s="91"/>
      <c r="AI175" s="147">
        <f t="shared" si="23"/>
        <v>0</v>
      </c>
      <c r="AJ175" s="147">
        <f t="shared" si="24"/>
        <v>0</v>
      </c>
      <c r="AK175" s="147">
        <f t="shared" si="25"/>
        <v>0</v>
      </c>
      <c r="AL175" s="147">
        <f t="shared" si="26"/>
        <v>0</v>
      </c>
      <c r="AM175" s="73"/>
      <c r="AN175" s="73"/>
      <c r="AO175" s="147">
        <f t="shared" si="27"/>
        <v>0</v>
      </c>
      <c r="AR175" s="94" t="str">
        <f t="shared" si="28"/>
        <v/>
      </c>
      <c r="AS175" s="72">
        <f>IF(P175&gt;'Costes máximos'!$D$22,'Costes máximos'!$D$22,P175)</f>
        <v>0</v>
      </c>
      <c r="AT175" s="72">
        <f>IF(Q175&gt;'Costes máximos'!$D$22,'Costes máximos'!$D$22,Q175)</f>
        <v>0</v>
      </c>
      <c r="AU175" s="72">
        <f>IF(R175&gt;'Costes máximos'!$D$22,'Costes máximos'!$D$22,R175)</f>
        <v>0</v>
      </c>
      <c r="AV175" s="72">
        <f>IF(S175&gt;'Costes máximos'!$D$22,'Costes máximos'!$D$22,S175)</f>
        <v>0</v>
      </c>
      <c r="AW175" s="72">
        <f>IF(T175&gt;'Costes máximos'!$D$22,'Costes máximos'!$D$22,T175)</f>
        <v>0</v>
      </c>
    </row>
    <row r="176" spans="2:49" outlineLevel="1" x14ac:dyDescent="0.3">
      <c r="B176" s="101"/>
      <c r="C176" s="102"/>
      <c r="D176" s="102"/>
      <c r="E176" s="102"/>
      <c r="F176" s="145">
        <f>IFERROR(INDEX('2. Paquetes y Tareas'!$F$16:$F$65,MATCH(AR176,'2. Paquetes y Tareas'!$E$16:$E$65,0)),0)</f>
        <v>0</v>
      </c>
      <c r="G176" s="88"/>
      <c r="H176" s="146">
        <f>IF($C$48="Investigación industrial",IFERROR(INDEX('4. Presupuesto Total '!$G$25:$G$43,MATCH(G176,'4. Presupuesto Total '!$B$25:$B$43,0)),""),IFERROR(INDEX('4. Presupuesto Total '!$H$25:$H$43,MATCH(G176,'4. Presupuesto Total '!$B$25:$B$43,0)),))</f>
        <v>0</v>
      </c>
      <c r="I176" s="67">
        <v>1</v>
      </c>
      <c r="J176" s="67"/>
      <c r="K176" s="67"/>
      <c r="L176" s="67"/>
      <c r="M176" s="67"/>
      <c r="N176" s="67"/>
      <c r="O176" s="145">
        <f t="shared" si="17"/>
        <v>0</v>
      </c>
      <c r="P176" s="70"/>
      <c r="Q176" s="70"/>
      <c r="R176" s="70"/>
      <c r="S176" s="71"/>
      <c r="T176" s="71"/>
      <c r="U176" s="147">
        <f t="shared" si="18"/>
        <v>0</v>
      </c>
      <c r="V176" s="147">
        <f t="shared" si="19"/>
        <v>0</v>
      </c>
      <c r="W176" s="147">
        <f t="shared" si="20"/>
        <v>0</v>
      </c>
      <c r="X176" s="71"/>
      <c r="Y176" s="91"/>
      <c r="Z176" s="91"/>
      <c r="AA176" s="147">
        <f t="shared" si="21"/>
        <v>0</v>
      </c>
      <c r="AB176" s="73"/>
      <c r="AC176" s="92"/>
      <c r="AD176" s="91"/>
      <c r="AE176" s="147">
        <f t="shared" si="22"/>
        <v>0</v>
      </c>
      <c r="AF176" s="73"/>
      <c r="AG176" s="92"/>
      <c r="AH176" s="91"/>
      <c r="AI176" s="147">
        <f t="shared" si="23"/>
        <v>0</v>
      </c>
      <c r="AJ176" s="147">
        <f t="shared" si="24"/>
        <v>0</v>
      </c>
      <c r="AK176" s="147">
        <f t="shared" si="25"/>
        <v>0</v>
      </c>
      <c r="AL176" s="147">
        <f t="shared" si="26"/>
        <v>0</v>
      </c>
      <c r="AM176" s="73"/>
      <c r="AN176" s="73"/>
      <c r="AO176" s="147">
        <f t="shared" si="27"/>
        <v>0</v>
      </c>
      <c r="AR176" s="94" t="str">
        <f t="shared" si="28"/>
        <v/>
      </c>
      <c r="AS176" s="72">
        <f>IF(P176&gt;'Costes máximos'!$D$22,'Costes máximos'!$D$22,P176)</f>
        <v>0</v>
      </c>
      <c r="AT176" s="72">
        <f>IF(Q176&gt;'Costes máximos'!$D$22,'Costes máximos'!$D$22,Q176)</f>
        <v>0</v>
      </c>
      <c r="AU176" s="72">
        <f>IF(R176&gt;'Costes máximos'!$D$22,'Costes máximos'!$D$22,R176)</f>
        <v>0</v>
      </c>
      <c r="AV176" s="72">
        <f>IF(S176&gt;'Costes máximos'!$D$22,'Costes máximos'!$D$22,S176)</f>
        <v>0</v>
      </c>
      <c r="AW176" s="72">
        <f>IF(T176&gt;'Costes máximos'!$D$22,'Costes máximos'!$D$22,T176)</f>
        <v>0</v>
      </c>
    </row>
    <row r="177" spans="2:49" outlineLevel="1" x14ac:dyDescent="0.3">
      <c r="B177" s="101"/>
      <c r="C177" s="102"/>
      <c r="D177" s="102"/>
      <c r="E177" s="102"/>
      <c r="F177" s="145">
        <f>IFERROR(INDEX('2. Paquetes y Tareas'!$F$16:$F$65,MATCH(AR177,'2. Paquetes y Tareas'!$E$16:$E$65,0)),0)</f>
        <v>0</v>
      </c>
      <c r="G177" s="88"/>
      <c r="H177" s="146">
        <f>IF($C$48="Investigación industrial",IFERROR(INDEX('4. Presupuesto Total '!$G$25:$G$43,MATCH(G177,'4. Presupuesto Total '!$B$25:$B$43,0)),""),IFERROR(INDEX('4. Presupuesto Total '!$H$25:$H$43,MATCH(G177,'4. Presupuesto Total '!$B$25:$B$43,0)),))</f>
        <v>0</v>
      </c>
      <c r="I177" s="67">
        <v>1</v>
      </c>
      <c r="J177" s="67"/>
      <c r="K177" s="67"/>
      <c r="L177" s="67"/>
      <c r="M177" s="67"/>
      <c r="N177" s="67"/>
      <c r="O177" s="145">
        <f t="shared" si="17"/>
        <v>0</v>
      </c>
      <c r="P177" s="70"/>
      <c r="Q177" s="70"/>
      <c r="R177" s="70"/>
      <c r="S177" s="71"/>
      <c r="T177" s="71"/>
      <c r="U177" s="147">
        <f t="shared" si="18"/>
        <v>0</v>
      </c>
      <c r="V177" s="147">
        <f t="shared" si="19"/>
        <v>0</v>
      </c>
      <c r="W177" s="147">
        <f t="shared" si="20"/>
        <v>0</v>
      </c>
      <c r="X177" s="71"/>
      <c r="Y177" s="91"/>
      <c r="Z177" s="91"/>
      <c r="AA177" s="147">
        <f t="shared" si="21"/>
        <v>0</v>
      </c>
      <c r="AB177" s="73"/>
      <c r="AC177" s="92"/>
      <c r="AD177" s="91"/>
      <c r="AE177" s="147">
        <f t="shared" si="22"/>
        <v>0</v>
      </c>
      <c r="AF177" s="73"/>
      <c r="AG177" s="92"/>
      <c r="AH177" s="91"/>
      <c r="AI177" s="147">
        <f t="shared" si="23"/>
        <v>0</v>
      </c>
      <c r="AJ177" s="147">
        <f t="shared" si="24"/>
        <v>0</v>
      </c>
      <c r="AK177" s="147">
        <f t="shared" si="25"/>
        <v>0</v>
      </c>
      <c r="AL177" s="147">
        <f t="shared" si="26"/>
        <v>0</v>
      </c>
      <c r="AM177" s="73"/>
      <c r="AN177" s="73"/>
      <c r="AO177" s="147">
        <f t="shared" si="27"/>
        <v>0</v>
      </c>
      <c r="AR177" s="94" t="str">
        <f t="shared" si="28"/>
        <v/>
      </c>
      <c r="AS177" s="72">
        <f>IF(P177&gt;'Costes máximos'!$D$22,'Costes máximos'!$D$22,P177)</f>
        <v>0</v>
      </c>
      <c r="AT177" s="72">
        <f>IF(Q177&gt;'Costes máximos'!$D$22,'Costes máximos'!$D$22,Q177)</f>
        <v>0</v>
      </c>
      <c r="AU177" s="72">
        <f>IF(R177&gt;'Costes máximos'!$D$22,'Costes máximos'!$D$22,R177)</f>
        <v>0</v>
      </c>
      <c r="AV177" s="72">
        <f>IF(S177&gt;'Costes máximos'!$D$22,'Costes máximos'!$D$22,S177)</f>
        <v>0</v>
      </c>
      <c r="AW177" s="72">
        <f>IF(T177&gt;'Costes máximos'!$D$22,'Costes máximos'!$D$22,T177)</f>
        <v>0</v>
      </c>
    </row>
    <row r="178" spans="2:49" outlineLevel="1" x14ac:dyDescent="0.3">
      <c r="B178" s="101"/>
      <c r="C178" s="102"/>
      <c r="D178" s="102"/>
      <c r="E178" s="102"/>
      <c r="F178" s="145">
        <f>IFERROR(INDEX('2. Paquetes y Tareas'!$F$16:$F$65,MATCH(AR178,'2. Paquetes y Tareas'!$E$16:$E$65,0)),0)</f>
        <v>0</v>
      </c>
      <c r="G178" s="88"/>
      <c r="H178" s="146">
        <f>IF($C$48="Investigación industrial",IFERROR(INDEX('4. Presupuesto Total '!$G$25:$G$43,MATCH(G178,'4. Presupuesto Total '!$B$25:$B$43,0)),""),IFERROR(INDEX('4. Presupuesto Total '!$H$25:$H$43,MATCH(G178,'4. Presupuesto Total '!$B$25:$B$43,0)),))</f>
        <v>0</v>
      </c>
      <c r="I178" s="67">
        <v>1</v>
      </c>
      <c r="J178" s="67"/>
      <c r="K178" s="67"/>
      <c r="L178" s="67"/>
      <c r="M178" s="67"/>
      <c r="N178" s="67"/>
      <c r="O178" s="145">
        <f t="shared" si="17"/>
        <v>0</v>
      </c>
      <c r="P178" s="70"/>
      <c r="Q178" s="70"/>
      <c r="R178" s="70"/>
      <c r="S178" s="71"/>
      <c r="T178" s="71"/>
      <c r="U178" s="147">
        <f t="shared" si="18"/>
        <v>0</v>
      </c>
      <c r="V178" s="147">
        <f t="shared" si="19"/>
        <v>0</v>
      </c>
      <c r="W178" s="147">
        <f t="shared" si="20"/>
        <v>0</v>
      </c>
      <c r="X178" s="71"/>
      <c r="Y178" s="91"/>
      <c r="Z178" s="91"/>
      <c r="AA178" s="147">
        <f t="shared" si="21"/>
        <v>0</v>
      </c>
      <c r="AB178" s="73"/>
      <c r="AC178" s="92"/>
      <c r="AD178" s="91"/>
      <c r="AE178" s="147">
        <f t="shared" si="22"/>
        <v>0</v>
      </c>
      <c r="AF178" s="73"/>
      <c r="AG178" s="92"/>
      <c r="AH178" s="91"/>
      <c r="AI178" s="147">
        <f t="shared" si="23"/>
        <v>0</v>
      </c>
      <c r="AJ178" s="147">
        <f t="shared" si="24"/>
        <v>0</v>
      </c>
      <c r="AK178" s="147">
        <f t="shared" si="25"/>
        <v>0</v>
      </c>
      <c r="AL178" s="147">
        <f t="shared" si="26"/>
        <v>0</v>
      </c>
      <c r="AM178" s="73"/>
      <c r="AN178" s="73"/>
      <c r="AO178" s="147">
        <f t="shared" si="27"/>
        <v>0</v>
      </c>
      <c r="AR178" s="94" t="str">
        <f t="shared" si="28"/>
        <v/>
      </c>
      <c r="AS178" s="72">
        <f>IF(P178&gt;'Costes máximos'!$D$22,'Costes máximos'!$D$22,P178)</f>
        <v>0</v>
      </c>
      <c r="AT178" s="72">
        <f>IF(Q178&gt;'Costes máximos'!$D$22,'Costes máximos'!$D$22,Q178)</f>
        <v>0</v>
      </c>
      <c r="AU178" s="72">
        <f>IF(R178&gt;'Costes máximos'!$D$22,'Costes máximos'!$D$22,R178)</f>
        <v>0</v>
      </c>
      <c r="AV178" s="72">
        <f>IF(S178&gt;'Costes máximos'!$D$22,'Costes máximos'!$D$22,S178)</f>
        <v>0</v>
      </c>
      <c r="AW178" s="72">
        <f>IF(T178&gt;'Costes máximos'!$D$22,'Costes máximos'!$D$22,T178)</f>
        <v>0</v>
      </c>
    </row>
    <row r="179" spans="2:49" outlineLevel="1" x14ac:dyDescent="0.3">
      <c r="B179" s="101"/>
      <c r="C179" s="102"/>
      <c r="D179" s="102"/>
      <c r="E179" s="102"/>
      <c r="F179" s="145">
        <f>IFERROR(INDEX('2. Paquetes y Tareas'!$F$16:$F$65,MATCH(AR179,'2. Paquetes y Tareas'!$E$16:$E$65,0)),0)</f>
        <v>0</v>
      </c>
      <c r="G179" s="88"/>
      <c r="H179" s="146">
        <f>IF($C$48="Investigación industrial",IFERROR(INDEX('4. Presupuesto Total '!$G$25:$G$43,MATCH(G179,'4. Presupuesto Total '!$B$25:$B$43,0)),""),IFERROR(INDEX('4. Presupuesto Total '!$H$25:$H$43,MATCH(G179,'4. Presupuesto Total '!$B$25:$B$43,0)),))</f>
        <v>0</v>
      </c>
      <c r="I179" s="67">
        <v>1</v>
      </c>
      <c r="J179" s="67"/>
      <c r="K179" s="67"/>
      <c r="L179" s="67"/>
      <c r="M179" s="67"/>
      <c r="N179" s="67"/>
      <c r="O179" s="145">
        <f t="shared" si="17"/>
        <v>0</v>
      </c>
      <c r="P179" s="70"/>
      <c r="Q179" s="70"/>
      <c r="R179" s="70"/>
      <c r="S179" s="71"/>
      <c r="T179" s="71"/>
      <c r="U179" s="147">
        <f t="shared" si="18"/>
        <v>0</v>
      </c>
      <c r="V179" s="147">
        <f t="shared" si="19"/>
        <v>0</v>
      </c>
      <c r="W179" s="147">
        <f t="shared" si="20"/>
        <v>0</v>
      </c>
      <c r="X179" s="71"/>
      <c r="Y179" s="91"/>
      <c r="Z179" s="91"/>
      <c r="AA179" s="147">
        <f t="shared" si="21"/>
        <v>0</v>
      </c>
      <c r="AB179" s="73"/>
      <c r="AC179" s="92"/>
      <c r="AD179" s="91"/>
      <c r="AE179" s="147">
        <f t="shared" si="22"/>
        <v>0</v>
      </c>
      <c r="AF179" s="73"/>
      <c r="AG179" s="92"/>
      <c r="AH179" s="91"/>
      <c r="AI179" s="147">
        <f t="shared" si="23"/>
        <v>0</v>
      </c>
      <c r="AJ179" s="147">
        <f t="shared" si="24"/>
        <v>0</v>
      </c>
      <c r="AK179" s="147">
        <f t="shared" si="25"/>
        <v>0</v>
      </c>
      <c r="AL179" s="147">
        <f t="shared" si="26"/>
        <v>0</v>
      </c>
      <c r="AM179" s="73"/>
      <c r="AN179" s="73"/>
      <c r="AO179" s="147">
        <f t="shared" si="27"/>
        <v>0</v>
      </c>
      <c r="AR179" s="94" t="str">
        <f t="shared" si="28"/>
        <v/>
      </c>
      <c r="AS179" s="72">
        <f>IF(P179&gt;'Costes máximos'!$D$22,'Costes máximos'!$D$22,P179)</f>
        <v>0</v>
      </c>
      <c r="AT179" s="72">
        <f>IF(Q179&gt;'Costes máximos'!$D$22,'Costes máximos'!$D$22,Q179)</f>
        <v>0</v>
      </c>
      <c r="AU179" s="72">
        <f>IF(R179&gt;'Costes máximos'!$D$22,'Costes máximos'!$D$22,R179)</f>
        <v>0</v>
      </c>
      <c r="AV179" s="72">
        <f>IF(S179&gt;'Costes máximos'!$D$22,'Costes máximos'!$D$22,S179)</f>
        <v>0</v>
      </c>
      <c r="AW179" s="72">
        <f>IF(T179&gt;'Costes máximos'!$D$22,'Costes máximos'!$D$22,T179)</f>
        <v>0</v>
      </c>
    </row>
    <row r="180" spans="2:49" outlineLevel="1" x14ac:dyDescent="0.3">
      <c r="B180" s="101"/>
      <c r="C180" s="102"/>
      <c r="D180" s="102"/>
      <c r="E180" s="102"/>
      <c r="F180" s="145">
        <f>IFERROR(INDEX('2. Paquetes y Tareas'!$F$16:$F$65,MATCH(AR180,'2. Paquetes y Tareas'!$E$16:$E$65,0)),0)</f>
        <v>0</v>
      </c>
      <c r="G180" s="88"/>
      <c r="H180" s="146">
        <f>IF($C$48="Investigación industrial",IFERROR(INDEX('4. Presupuesto Total '!$G$25:$G$43,MATCH(G180,'4. Presupuesto Total '!$B$25:$B$43,0)),""),IFERROR(INDEX('4. Presupuesto Total '!$H$25:$H$43,MATCH(G180,'4. Presupuesto Total '!$B$25:$B$43,0)),))</f>
        <v>0</v>
      </c>
      <c r="I180" s="67">
        <v>1</v>
      </c>
      <c r="J180" s="67"/>
      <c r="K180" s="67"/>
      <c r="L180" s="67"/>
      <c r="M180" s="67"/>
      <c r="N180" s="67"/>
      <c r="O180" s="145">
        <f t="shared" ref="O180:O243" si="29">SUM(J180:N180)/8</f>
        <v>0</v>
      </c>
      <c r="P180" s="70"/>
      <c r="Q180" s="70"/>
      <c r="R180" s="70"/>
      <c r="S180" s="71"/>
      <c r="T180" s="71"/>
      <c r="U180" s="147">
        <f t="shared" ref="U180:U243" si="30">SUMPRODUCT(J180:N180,P180:T180)</f>
        <v>0</v>
      </c>
      <c r="V180" s="147">
        <f t="shared" ref="V180:V243" si="31">IFERROR(SUMPRODUCT(J180:N180,AS180:AW180),0)</f>
        <v>0</v>
      </c>
      <c r="W180" s="147">
        <f t="shared" ref="W180:W243" si="32">IFERROR(V180*$H180,0)</f>
        <v>0</v>
      </c>
      <c r="X180" s="71"/>
      <c r="Y180" s="91"/>
      <c r="Z180" s="91"/>
      <c r="AA180" s="147">
        <f t="shared" ref="AA180:AA243" si="33">IFERROR(Z180*$H180,0)</f>
        <v>0</v>
      </c>
      <c r="AB180" s="73"/>
      <c r="AC180" s="92"/>
      <c r="AD180" s="91"/>
      <c r="AE180" s="147">
        <f t="shared" ref="AE180:AE243" si="34">IFERROR(AD180*$H180,0)</f>
        <v>0</v>
      </c>
      <c r="AF180" s="73"/>
      <c r="AG180" s="92"/>
      <c r="AH180" s="91"/>
      <c r="AI180" s="147">
        <f t="shared" ref="AI180:AI243" si="35">IFERROR(AH180*$H180,0)</f>
        <v>0</v>
      </c>
      <c r="AJ180" s="147">
        <f t="shared" ref="AJ180:AJ243" si="36">U180+Y180+AC180+AG180</f>
        <v>0</v>
      </c>
      <c r="AK180" s="147">
        <f t="shared" ref="AK180:AK243" si="37">V180+Z180+AD180+AH180</f>
        <v>0</v>
      </c>
      <c r="AL180" s="147">
        <f t="shared" ref="AL180:AL243" si="38">IFERROR(AK180*H180,0)</f>
        <v>0</v>
      </c>
      <c r="AM180" s="73"/>
      <c r="AN180" s="73"/>
      <c r="AO180" s="147">
        <f t="shared" ref="AO180:AO243" si="39">IFERROR(AN180*$H180,0)</f>
        <v>0</v>
      </c>
      <c r="AR180" s="94" t="str">
        <f t="shared" ref="AR180:AR243" si="40">CONCATENATE(B180,C180,D180)</f>
        <v/>
      </c>
      <c r="AS180" s="72">
        <f>IF(P180&gt;'Costes máximos'!$D$22,'Costes máximos'!$D$22,P180)</f>
        <v>0</v>
      </c>
      <c r="AT180" s="72">
        <f>IF(Q180&gt;'Costes máximos'!$D$22,'Costes máximos'!$D$22,Q180)</f>
        <v>0</v>
      </c>
      <c r="AU180" s="72">
        <f>IF(R180&gt;'Costes máximos'!$D$22,'Costes máximos'!$D$22,R180)</f>
        <v>0</v>
      </c>
      <c r="AV180" s="72">
        <f>IF(S180&gt;'Costes máximos'!$D$22,'Costes máximos'!$D$22,S180)</f>
        <v>0</v>
      </c>
      <c r="AW180" s="72">
        <f>IF(T180&gt;'Costes máximos'!$D$22,'Costes máximos'!$D$22,T180)</f>
        <v>0</v>
      </c>
    </row>
    <row r="181" spans="2:49" outlineLevel="1" x14ac:dyDescent="0.3">
      <c r="B181" s="101"/>
      <c r="C181" s="102"/>
      <c r="D181" s="102"/>
      <c r="E181" s="102"/>
      <c r="F181" s="145">
        <f>IFERROR(INDEX('2. Paquetes y Tareas'!$F$16:$F$65,MATCH(AR181,'2. Paquetes y Tareas'!$E$16:$E$65,0)),0)</f>
        <v>0</v>
      </c>
      <c r="G181" s="88"/>
      <c r="H181" s="146">
        <f>IF($C$48="Investigación industrial",IFERROR(INDEX('4. Presupuesto Total '!$G$25:$G$43,MATCH(G181,'4. Presupuesto Total '!$B$25:$B$43,0)),""),IFERROR(INDEX('4. Presupuesto Total '!$H$25:$H$43,MATCH(G181,'4. Presupuesto Total '!$B$25:$B$43,0)),))</f>
        <v>0</v>
      </c>
      <c r="I181" s="67">
        <v>1</v>
      </c>
      <c r="J181" s="67"/>
      <c r="K181" s="67"/>
      <c r="L181" s="67"/>
      <c r="M181" s="67"/>
      <c r="N181" s="67"/>
      <c r="O181" s="145">
        <f t="shared" si="29"/>
        <v>0</v>
      </c>
      <c r="P181" s="70"/>
      <c r="Q181" s="70"/>
      <c r="R181" s="70"/>
      <c r="S181" s="71"/>
      <c r="T181" s="71"/>
      <c r="U181" s="147">
        <f t="shared" si="30"/>
        <v>0</v>
      </c>
      <c r="V181" s="147">
        <f t="shared" si="31"/>
        <v>0</v>
      </c>
      <c r="W181" s="147">
        <f t="shared" si="32"/>
        <v>0</v>
      </c>
      <c r="X181" s="71"/>
      <c r="Y181" s="91"/>
      <c r="Z181" s="91"/>
      <c r="AA181" s="147">
        <f t="shared" si="33"/>
        <v>0</v>
      </c>
      <c r="AB181" s="73"/>
      <c r="AC181" s="92"/>
      <c r="AD181" s="91"/>
      <c r="AE181" s="147">
        <f t="shared" si="34"/>
        <v>0</v>
      </c>
      <c r="AF181" s="73"/>
      <c r="AG181" s="92"/>
      <c r="AH181" s="91"/>
      <c r="AI181" s="147">
        <f t="shared" si="35"/>
        <v>0</v>
      </c>
      <c r="AJ181" s="147">
        <f t="shared" si="36"/>
        <v>0</v>
      </c>
      <c r="AK181" s="147">
        <f t="shared" si="37"/>
        <v>0</v>
      </c>
      <c r="AL181" s="147">
        <f t="shared" si="38"/>
        <v>0</v>
      </c>
      <c r="AM181" s="73"/>
      <c r="AN181" s="73"/>
      <c r="AO181" s="147">
        <f t="shared" si="39"/>
        <v>0</v>
      </c>
      <c r="AR181" s="94" t="str">
        <f t="shared" si="40"/>
        <v/>
      </c>
      <c r="AS181" s="72">
        <f>IF(P181&gt;'Costes máximos'!$D$22,'Costes máximos'!$D$22,P181)</f>
        <v>0</v>
      </c>
      <c r="AT181" s="72">
        <f>IF(Q181&gt;'Costes máximos'!$D$22,'Costes máximos'!$D$22,Q181)</f>
        <v>0</v>
      </c>
      <c r="AU181" s="72">
        <f>IF(R181&gt;'Costes máximos'!$D$22,'Costes máximos'!$D$22,R181)</f>
        <v>0</v>
      </c>
      <c r="AV181" s="72">
        <f>IF(S181&gt;'Costes máximos'!$D$22,'Costes máximos'!$D$22,S181)</f>
        <v>0</v>
      </c>
      <c r="AW181" s="72">
        <f>IF(T181&gt;'Costes máximos'!$D$22,'Costes máximos'!$D$22,T181)</f>
        <v>0</v>
      </c>
    </row>
    <row r="182" spans="2:49" outlineLevel="1" x14ac:dyDescent="0.3">
      <c r="B182" s="101"/>
      <c r="C182" s="102"/>
      <c r="D182" s="102"/>
      <c r="E182" s="102"/>
      <c r="F182" s="145">
        <f>IFERROR(INDEX('2. Paquetes y Tareas'!$F$16:$F$65,MATCH(AR182,'2. Paquetes y Tareas'!$E$16:$E$65,0)),0)</f>
        <v>0</v>
      </c>
      <c r="G182" s="88"/>
      <c r="H182" s="146">
        <f>IF($C$48="Investigación industrial",IFERROR(INDEX('4. Presupuesto Total '!$G$25:$G$43,MATCH(G182,'4. Presupuesto Total '!$B$25:$B$43,0)),""),IFERROR(INDEX('4. Presupuesto Total '!$H$25:$H$43,MATCH(G182,'4. Presupuesto Total '!$B$25:$B$43,0)),))</f>
        <v>0</v>
      </c>
      <c r="I182" s="67">
        <v>1</v>
      </c>
      <c r="J182" s="67"/>
      <c r="K182" s="67"/>
      <c r="L182" s="67"/>
      <c r="M182" s="67"/>
      <c r="N182" s="67"/>
      <c r="O182" s="145">
        <f t="shared" si="29"/>
        <v>0</v>
      </c>
      <c r="P182" s="70"/>
      <c r="Q182" s="70"/>
      <c r="R182" s="70"/>
      <c r="S182" s="71"/>
      <c r="T182" s="71"/>
      <c r="U182" s="147">
        <f t="shared" si="30"/>
        <v>0</v>
      </c>
      <c r="V182" s="147">
        <f t="shared" si="31"/>
        <v>0</v>
      </c>
      <c r="W182" s="147">
        <f t="shared" si="32"/>
        <v>0</v>
      </c>
      <c r="X182" s="71"/>
      <c r="Y182" s="91"/>
      <c r="Z182" s="91"/>
      <c r="AA182" s="147">
        <f t="shared" si="33"/>
        <v>0</v>
      </c>
      <c r="AB182" s="73"/>
      <c r="AC182" s="92"/>
      <c r="AD182" s="91"/>
      <c r="AE182" s="147">
        <f t="shared" si="34"/>
        <v>0</v>
      </c>
      <c r="AF182" s="73"/>
      <c r="AG182" s="92"/>
      <c r="AH182" s="91"/>
      <c r="AI182" s="147">
        <f t="shared" si="35"/>
        <v>0</v>
      </c>
      <c r="AJ182" s="147">
        <f t="shared" si="36"/>
        <v>0</v>
      </c>
      <c r="AK182" s="147">
        <f t="shared" si="37"/>
        <v>0</v>
      </c>
      <c r="AL182" s="147">
        <f t="shared" si="38"/>
        <v>0</v>
      </c>
      <c r="AM182" s="73"/>
      <c r="AN182" s="73"/>
      <c r="AO182" s="147">
        <f t="shared" si="39"/>
        <v>0</v>
      </c>
      <c r="AR182" s="94" t="str">
        <f t="shared" si="40"/>
        <v/>
      </c>
      <c r="AS182" s="72">
        <f>IF(P182&gt;'Costes máximos'!$D$22,'Costes máximos'!$D$22,P182)</f>
        <v>0</v>
      </c>
      <c r="AT182" s="72">
        <f>IF(Q182&gt;'Costes máximos'!$D$22,'Costes máximos'!$D$22,Q182)</f>
        <v>0</v>
      </c>
      <c r="AU182" s="72">
        <f>IF(R182&gt;'Costes máximos'!$D$22,'Costes máximos'!$D$22,R182)</f>
        <v>0</v>
      </c>
      <c r="AV182" s="72">
        <f>IF(S182&gt;'Costes máximos'!$D$22,'Costes máximos'!$D$22,S182)</f>
        <v>0</v>
      </c>
      <c r="AW182" s="72">
        <f>IF(T182&gt;'Costes máximos'!$D$22,'Costes máximos'!$D$22,T182)</f>
        <v>0</v>
      </c>
    </row>
    <row r="183" spans="2:49" outlineLevel="1" x14ac:dyDescent="0.3">
      <c r="B183" s="101"/>
      <c r="C183" s="102"/>
      <c r="D183" s="102"/>
      <c r="E183" s="102"/>
      <c r="F183" s="145">
        <f>IFERROR(INDEX('2. Paquetes y Tareas'!$F$16:$F$65,MATCH(AR183,'2. Paquetes y Tareas'!$E$16:$E$65,0)),0)</f>
        <v>0</v>
      </c>
      <c r="G183" s="88"/>
      <c r="H183" s="146">
        <f>IF($C$48="Investigación industrial",IFERROR(INDEX('4. Presupuesto Total '!$G$25:$G$43,MATCH(G183,'4. Presupuesto Total '!$B$25:$B$43,0)),""),IFERROR(INDEX('4. Presupuesto Total '!$H$25:$H$43,MATCH(G183,'4. Presupuesto Total '!$B$25:$B$43,0)),))</f>
        <v>0</v>
      </c>
      <c r="I183" s="67">
        <v>1</v>
      </c>
      <c r="J183" s="67"/>
      <c r="K183" s="67"/>
      <c r="L183" s="67"/>
      <c r="M183" s="67"/>
      <c r="N183" s="67"/>
      <c r="O183" s="145">
        <f t="shared" si="29"/>
        <v>0</v>
      </c>
      <c r="P183" s="70"/>
      <c r="Q183" s="70"/>
      <c r="R183" s="70"/>
      <c r="S183" s="71"/>
      <c r="T183" s="71"/>
      <c r="U183" s="147">
        <f t="shared" si="30"/>
        <v>0</v>
      </c>
      <c r="V183" s="147">
        <f t="shared" si="31"/>
        <v>0</v>
      </c>
      <c r="W183" s="147">
        <f t="shared" si="32"/>
        <v>0</v>
      </c>
      <c r="X183" s="71"/>
      <c r="Y183" s="91"/>
      <c r="Z183" s="91"/>
      <c r="AA183" s="147">
        <f t="shared" si="33"/>
        <v>0</v>
      </c>
      <c r="AB183" s="73"/>
      <c r="AC183" s="92"/>
      <c r="AD183" s="91"/>
      <c r="AE183" s="147">
        <f t="shared" si="34"/>
        <v>0</v>
      </c>
      <c r="AF183" s="73"/>
      <c r="AG183" s="92"/>
      <c r="AH183" s="91"/>
      <c r="AI183" s="147">
        <f t="shared" si="35"/>
        <v>0</v>
      </c>
      <c r="AJ183" s="147">
        <f t="shared" si="36"/>
        <v>0</v>
      </c>
      <c r="AK183" s="147">
        <f t="shared" si="37"/>
        <v>0</v>
      </c>
      <c r="AL183" s="147">
        <f t="shared" si="38"/>
        <v>0</v>
      </c>
      <c r="AM183" s="73"/>
      <c r="AN183" s="73"/>
      <c r="AO183" s="147">
        <f t="shared" si="39"/>
        <v>0</v>
      </c>
      <c r="AR183" s="94" t="str">
        <f t="shared" si="40"/>
        <v/>
      </c>
      <c r="AS183" s="72">
        <f>IF(P183&gt;'Costes máximos'!$D$22,'Costes máximos'!$D$22,P183)</f>
        <v>0</v>
      </c>
      <c r="AT183" s="72">
        <f>IF(Q183&gt;'Costes máximos'!$D$22,'Costes máximos'!$D$22,Q183)</f>
        <v>0</v>
      </c>
      <c r="AU183" s="72">
        <f>IF(R183&gt;'Costes máximos'!$D$22,'Costes máximos'!$D$22,R183)</f>
        <v>0</v>
      </c>
      <c r="AV183" s="72">
        <f>IF(S183&gt;'Costes máximos'!$D$22,'Costes máximos'!$D$22,S183)</f>
        <v>0</v>
      </c>
      <c r="AW183" s="72">
        <f>IF(T183&gt;'Costes máximos'!$D$22,'Costes máximos'!$D$22,T183)</f>
        <v>0</v>
      </c>
    </row>
    <row r="184" spans="2:49" outlineLevel="1" x14ac:dyDescent="0.3">
      <c r="B184" s="101"/>
      <c r="C184" s="102"/>
      <c r="D184" s="102"/>
      <c r="E184" s="102"/>
      <c r="F184" s="145">
        <f>IFERROR(INDEX('2. Paquetes y Tareas'!$F$16:$F$65,MATCH(AR184,'2. Paquetes y Tareas'!$E$16:$E$65,0)),0)</f>
        <v>0</v>
      </c>
      <c r="G184" s="88"/>
      <c r="H184" s="146">
        <f>IF($C$48="Investigación industrial",IFERROR(INDEX('4. Presupuesto Total '!$G$25:$G$43,MATCH(G184,'4. Presupuesto Total '!$B$25:$B$43,0)),""),IFERROR(INDEX('4. Presupuesto Total '!$H$25:$H$43,MATCH(G184,'4. Presupuesto Total '!$B$25:$B$43,0)),))</f>
        <v>0</v>
      </c>
      <c r="I184" s="67">
        <v>1</v>
      </c>
      <c r="J184" s="67"/>
      <c r="K184" s="67"/>
      <c r="L184" s="67"/>
      <c r="M184" s="67"/>
      <c r="N184" s="67"/>
      <c r="O184" s="145">
        <f t="shared" si="29"/>
        <v>0</v>
      </c>
      <c r="P184" s="70"/>
      <c r="Q184" s="70"/>
      <c r="R184" s="70"/>
      <c r="S184" s="71"/>
      <c r="T184" s="71"/>
      <c r="U184" s="147">
        <f t="shared" si="30"/>
        <v>0</v>
      </c>
      <c r="V184" s="147">
        <f t="shared" si="31"/>
        <v>0</v>
      </c>
      <c r="W184" s="147">
        <f t="shared" si="32"/>
        <v>0</v>
      </c>
      <c r="X184" s="71"/>
      <c r="Y184" s="91"/>
      <c r="Z184" s="91"/>
      <c r="AA184" s="147">
        <f t="shared" si="33"/>
        <v>0</v>
      </c>
      <c r="AB184" s="73"/>
      <c r="AC184" s="92"/>
      <c r="AD184" s="91"/>
      <c r="AE184" s="147">
        <f t="shared" si="34"/>
        <v>0</v>
      </c>
      <c r="AF184" s="73"/>
      <c r="AG184" s="92"/>
      <c r="AH184" s="91"/>
      <c r="AI184" s="147">
        <f t="shared" si="35"/>
        <v>0</v>
      </c>
      <c r="AJ184" s="147">
        <f t="shared" si="36"/>
        <v>0</v>
      </c>
      <c r="AK184" s="147">
        <f t="shared" si="37"/>
        <v>0</v>
      </c>
      <c r="AL184" s="147">
        <f t="shared" si="38"/>
        <v>0</v>
      </c>
      <c r="AM184" s="73"/>
      <c r="AN184" s="73"/>
      <c r="AO184" s="147">
        <f t="shared" si="39"/>
        <v>0</v>
      </c>
      <c r="AR184" s="94" t="str">
        <f t="shared" si="40"/>
        <v/>
      </c>
      <c r="AS184" s="72">
        <f>IF(P184&gt;'Costes máximos'!$D$22,'Costes máximos'!$D$22,P184)</f>
        <v>0</v>
      </c>
      <c r="AT184" s="72">
        <f>IF(Q184&gt;'Costes máximos'!$D$22,'Costes máximos'!$D$22,Q184)</f>
        <v>0</v>
      </c>
      <c r="AU184" s="72">
        <f>IF(R184&gt;'Costes máximos'!$D$22,'Costes máximos'!$D$22,R184)</f>
        <v>0</v>
      </c>
      <c r="AV184" s="72">
        <f>IF(S184&gt;'Costes máximos'!$D$22,'Costes máximos'!$D$22,S184)</f>
        <v>0</v>
      </c>
      <c r="AW184" s="72">
        <f>IF(T184&gt;'Costes máximos'!$D$22,'Costes máximos'!$D$22,T184)</f>
        <v>0</v>
      </c>
    </row>
    <row r="185" spans="2:49" outlineLevel="1" x14ac:dyDescent="0.3">
      <c r="B185" s="101"/>
      <c r="C185" s="102"/>
      <c r="D185" s="102"/>
      <c r="E185" s="102"/>
      <c r="F185" s="145">
        <f>IFERROR(INDEX('2. Paquetes y Tareas'!$F$16:$F$65,MATCH(AR185,'2. Paquetes y Tareas'!$E$16:$E$65,0)),0)</f>
        <v>0</v>
      </c>
      <c r="G185" s="88"/>
      <c r="H185" s="146">
        <f>IF($C$48="Investigación industrial",IFERROR(INDEX('4. Presupuesto Total '!$G$25:$G$43,MATCH(G185,'4. Presupuesto Total '!$B$25:$B$43,0)),""),IFERROR(INDEX('4. Presupuesto Total '!$H$25:$H$43,MATCH(G185,'4. Presupuesto Total '!$B$25:$B$43,0)),))</f>
        <v>0</v>
      </c>
      <c r="I185" s="67">
        <v>1</v>
      </c>
      <c r="J185" s="67"/>
      <c r="K185" s="67"/>
      <c r="L185" s="67"/>
      <c r="M185" s="67"/>
      <c r="N185" s="67"/>
      <c r="O185" s="145">
        <f t="shared" si="29"/>
        <v>0</v>
      </c>
      <c r="P185" s="70"/>
      <c r="Q185" s="70"/>
      <c r="R185" s="70"/>
      <c r="S185" s="71"/>
      <c r="T185" s="71"/>
      <c r="U185" s="147">
        <f t="shared" si="30"/>
        <v>0</v>
      </c>
      <c r="V185" s="147">
        <f t="shared" si="31"/>
        <v>0</v>
      </c>
      <c r="W185" s="147">
        <f t="shared" si="32"/>
        <v>0</v>
      </c>
      <c r="X185" s="71"/>
      <c r="Y185" s="91"/>
      <c r="Z185" s="91"/>
      <c r="AA185" s="147">
        <f t="shared" si="33"/>
        <v>0</v>
      </c>
      <c r="AB185" s="73"/>
      <c r="AC185" s="92"/>
      <c r="AD185" s="91"/>
      <c r="AE185" s="147">
        <f t="shared" si="34"/>
        <v>0</v>
      </c>
      <c r="AF185" s="73"/>
      <c r="AG185" s="92"/>
      <c r="AH185" s="91"/>
      <c r="AI185" s="147">
        <f t="shared" si="35"/>
        <v>0</v>
      </c>
      <c r="AJ185" s="147">
        <f t="shared" si="36"/>
        <v>0</v>
      </c>
      <c r="AK185" s="147">
        <f t="shared" si="37"/>
        <v>0</v>
      </c>
      <c r="AL185" s="147">
        <f t="shared" si="38"/>
        <v>0</v>
      </c>
      <c r="AM185" s="73"/>
      <c r="AN185" s="73"/>
      <c r="AO185" s="147">
        <f t="shared" si="39"/>
        <v>0</v>
      </c>
      <c r="AR185" s="94" t="str">
        <f t="shared" si="40"/>
        <v/>
      </c>
      <c r="AS185" s="72">
        <f>IF(P185&gt;'Costes máximos'!$D$22,'Costes máximos'!$D$22,P185)</f>
        <v>0</v>
      </c>
      <c r="AT185" s="72">
        <f>IF(Q185&gt;'Costes máximos'!$D$22,'Costes máximos'!$D$22,Q185)</f>
        <v>0</v>
      </c>
      <c r="AU185" s="72">
        <f>IF(R185&gt;'Costes máximos'!$D$22,'Costes máximos'!$D$22,R185)</f>
        <v>0</v>
      </c>
      <c r="AV185" s="72">
        <f>IF(S185&gt;'Costes máximos'!$D$22,'Costes máximos'!$D$22,S185)</f>
        <v>0</v>
      </c>
      <c r="AW185" s="72">
        <f>IF(T185&gt;'Costes máximos'!$D$22,'Costes máximos'!$D$22,T185)</f>
        <v>0</v>
      </c>
    </row>
    <row r="186" spans="2:49" outlineLevel="1" x14ac:dyDescent="0.3">
      <c r="B186" s="101"/>
      <c r="C186" s="102"/>
      <c r="D186" s="102"/>
      <c r="E186" s="102"/>
      <c r="F186" s="145">
        <f>IFERROR(INDEX('2. Paquetes y Tareas'!$F$16:$F$65,MATCH(AR186,'2. Paquetes y Tareas'!$E$16:$E$65,0)),0)</f>
        <v>0</v>
      </c>
      <c r="G186" s="88"/>
      <c r="H186" s="146">
        <f>IF($C$48="Investigación industrial",IFERROR(INDEX('4. Presupuesto Total '!$G$25:$G$43,MATCH(G186,'4. Presupuesto Total '!$B$25:$B$43,0)),""),IFERROR(INDEX('4. Presupuesto Total '!$H$25:$H$43,MATCH(G186,'4. Presupuesto Total '!$B$25:$B$43,0)),))</f>
        <v>0</v>
      </c>
      <c r="I186" s="67">
        <v>1</v>
      </c>
      <c r="J186" s="67"/>
      <c r="K186" s="67"/>
      <c r="L186" s="67"/>
      <c r="M186" s="67"/>
      <c r="N186" s="67"/>
      <c r="O186" s="145">
        <f t="shared" si="29"/>
        <v>0</v>
      </c>
      <c r="P186" s="70"/>
      <c r="Q186" s="70"/>
      <c r="R186" s="70"/>
      <c r="S186" s="71"/>
      <c r="T186" s="71"/>
      <c r="U186" s="147">
        <f t="shared" si="30"/>
        <v>0</v>
      </c>
      <c r="V186" s="147">
        <f t="shared" si="31"/>
        <v>0</v>
      </c>
      <c r="W186" s="147">
        <f t="shared" si="32"/>
        <v>0</v>
      </c>
      <c r="X186" s="71"/>
      <c r="Y186" s="91"/>
      <c r="Z186" s="91"/>
      <c r="AA186" s="147">
        <f t="shared" si="33"/>
        <v>0</v>
      </c>
      <c r="AB186" s="73"/>
      <c r="AC186" s="92"/>
      <c r="AD186" s="91"/>
      <c r="AE186" s="147">
        <f t="shared" si="34"/>
        <v>0</v>
      </c>
      <c r="AF186" s="73"/>
      <c r="AG186" s="92"/>
      <c r="AH186" s="91"/>
      <c r="AI186" s="147">
        <f t="shared" si="35"/>
        <v>0</v>
      </c>
      <c r="AJ186" s="147">
        <f t="shared" si="36"/>
        <v>0</v>
      </c>
      <c r="AK186" s="147">
        <f t="shared" si="37"/>
        <v>0</v>
      </c>
      <c r="AL186" s="147">
        <f t="shared" si="38"/>
        <v>0</v>
      </c>
      <c r="AM186" s="73"/>
      <c r="AN186" s="73"/>
      <c r="AO186" s="147">
        <f t="shared" si="39"/>
        <v>0</v>
      </c>
      <c r="AR186" s="94" t="str">
        <f t="shared" si="40"/>
        <v/>
      </c>
      <c r="AS186" s="72">
        <f>IF(P186&gt;'Costes máximos'!$D$22,'Costes máximos'!$D$22,P186)</f>
        <v>0</v>
      </c>
      <c r="AT186" s="72">
        <f>IF(Q186&gt;'Costes máximos'!$D$22,'Costes máximos'!$D$22,Q186)</f>
        <v>0</v>
      </c>
      <c r="AU186" s="72">
        <f>IF(R186&gt;'Costes máximos'!$D$22,'Costes máximos'!$D$22,R186)</f>
        <v>0</v>
      </c>
      <c r="AV186" s="72">
        <f>IF(S186&gt;'Costes máximos'!$D$22,'Costes máximos'!$D$22,S186)</f>
        <v>0</v>
      </c>
      <c r="AW186" s="72">
        <f>IF(T186&gt;'Costes máximos'!$D$22,'Costes máximos'!$D$22,T186)</f>
        <v>0</v>
      </c>
    </row>
    <row r="187" spans="2:49" outlineLevel="1" x14ac:dyDescent="0.3">
      <c r="B187" s="101"/>
      <c r="C187" s="102"/>
      <c r="D187" s="102"/>
      <c r="E187" s="102"/>
      <c r="F187" s="145">
        <f>IFERROR(INDEX('2. Paquetes y Tareas'!$F$16:$F$65,MATCH(AR187,'2. Paquetes y Tareas'!$E$16:$E$65,0)),0)</f>
        <v>0</v>
      </c>
      <c r="G187" s="88"/>
      <c r="H187" s="146">
        <f>IF($C$48="Investigación industrial",IFERROR(INDEX('4. Presupuesto Total '!$G$25:$G$43,MATCH(G187,'4. Presupuesto Total '!$B$25:$B$43,0)),""),IFERROR(INDEX('4. Presupuesto Total '!$H$25:$H$43,MATCH(G187,'4. Presupuesto Total '!$B$25:$B$43,0)),))</f>
        <v>0</v>
      </c>
      <c r="I187" s="67">
        <v>1</v>
      </c>
      <c r="J187" s="67"/>
      <c r="K187" s="67"/>
      <c r="L187" s="67"/>
      <c r="M187" s="67"/>
      <c r="N187" s="67"/>
      <c r="O187" s="145">
        <f t="shared" si="29"/>
        <v>0</v>
      </c>
      <c r="P187" s="70"/>
      <c r="Q187" s="70"/>
      <c r="R187" s="70"/>
      <c r="S187" s="71"/>
      <c r="T187" s="71"/>
      <c r="U187" s="147">
        <f t="shared" si="30"/>
        <v>0</v>
      </c>
      <c r="V187" s="147">
        <f t="shared" si="31"/>
        <v>0</v>
      </c>
      <c r="W187" s="147">
        <f t="shared" si="32"/>
        <v>0</v>
      </c>
      <c r="X187" s="71"/>
      <c r="Y187" s="91"/>
      <c r="Z187" s="91"/>
      <c r="AA187" s="147">
        <f t="shared" si="33"/>
        <v>0</v>
      </c>
      <c r="AB187" s="73"/>
      <c r="AC187" s="92"/>
      <c r="AD187" s="91"/>
      <c r="AE187" s="147">
        <f t="shared" si="34"/>
        <v>0</v>
      </c>
      <c r="AF187" s="73"/>
      <c r="AG187" s="92"/>
      <c r="AH187" s="91"/>
      <c r="AI187" s="147">
        <f t="shared" si="35"/>
        <v>0</v>
      </c>
      <c r="AJ187" s="147">
        <f t="shared" si="36"/>
        <v>0</v>
      </c>
      <c r="AK187" s="147">
        <f t="shared" si="37"/>
        <v>0</v>
      </c>
      <c r="AL187" s="147">
        <f t="shared" si="38"/>
        <v>0</v>
      </c>
      <c r="AM187" s="73"/>
      <c r="AN187" s="73"/>
      <c r="AO187" s="147">
        <f t="shared" si="39"/>
        <v>0</v>
      </c>
      <c r="AR187" s="94" t="str">
        <f t="shared" si="40"/>
        <v/>
      </c>
      <c r="AS187" s="72">
        <f>IF(P187&gt;'Costes máximos'!$D$22,'Costes máximos'!$D$22,P187)</f>
        <v>0</v>
      </c>
      <c r="AT187" s="72">
        <f>IF(Q187&gt;'Costes máximos'!$D$22,'Costes máximos'!$D$22,Q187)</f>
        <v>0</v>
      </c>
      <c r="AU187" s="72">
        <f>IF(R187&gt;'Costes máximos'!$D$22,'Costes máximos'!$D$22,R187)</f>
        <v>0</v>
      </c>
      <c r="AV187" s="72">
        <f>IF(S187&gt;'Costes máximos'!$D$22,'Costes máximos'!$D$22,S187)</f>
        <v>0</v>
      </c>
      <c r="AW187" s="72">
        <f>IF(T187&gt;'Costes máximos'!$D$22,'Costes máximos'!$D$22,T187)</f>
        <v>0</v>
      </c>
    </row>
    <row r="188" spans="2:49" outlineLevel="1" x14ac:dyDescent="0.3">
      <c r="B188" s="101"/>
      <c r="C188" s="102"/>
      <c r="D188" s="102"/>
      <c r="E188" s="102"/>
      <c r="F188" s="145">
        <f>IFERROR(INDEX('2. Paquetes y Tareas'!$F$16:$F$65,MATCH(AR188,'2. Paquetes y Tareas'!$E$16:$E$65,0)),0)</f>
        <v>0</v>
      </c>
      <c r="G188" s="88"/>
      <c r="H188" s="146">
        <f>IF($C$48="Investigación industrial",IFERROR(INDEX('4. Presupuesto Total '!$G$25:$G$43,MATCH(G188,'4. Presupuesto Total '!$B$25:$B$43,0)),""),IFERROR(INDEX('4. Presupuesto Total '!$H$25:$H$43,MATCH(G188,'4. Presupuesto Total '!$B$25:$B$43,0)),))</f>
        <v>0</v>
      </c>
      <c r="I188" s="67">
        <v>1</v>
      </c>
      <c r="J188" s="67"/>
      <c r="K188" s="67"/>
      <c r="L188" s="67"/>
      <c r="M188" s="67"/>
      <c r="N188" s="67"/>
      <c r="O188" s="145">
        <f t="shared" si="29"/>
        <v>0</v>
      </c>
      <c r="P188" s="70"/>
      <c r="Q188" s="70"/>
      <c r="R188" s="70"/>
      <c r="S188" s="71"/>
      <c r="T188" s="71"/>
      <c r="U188" s="147">
        <f t="shared" si="30"/>
        <v>0</v>
      </c>
      <c r="V188" s="147">
        <f t="shared" si="31"/>
        <v>0</v>
      </c>
      <c r="W188" s="147">
        <f t="shared" si="32"/>
        <v>0</v>
      </c>
      <c r="X188" s="71"/>
      <c r="Y188" s="91"/>
      <c r="Z188" s="91"/>
      <c r="AA188" s="147">
        <f t="shared" si="33"/>
        <v>0</v>
      </c>
      <c r="AB188" s="73"/>
      <c r="AC188" s="92"/>
      <c r="AD188" s="91"/>
      <c r="AE188" s="147">
        <f t="shared" si="34"/>
        <v>0</v>
      </c>
      <c r="AF188" s="73"/>
      <c r="AG188" s="92"/>
      <c r="AH188" s="91"/>
      <c r="AI188" s="147">
        <f t="shared" si="35"/>
        <v>0</v>
      </c>
      <c r="AJ188" s="147">
        <f t="shared" si="36"/>
        <v>0</v>
      </c>
      <c r="AK188" s="147">
        <f t="shared" si="37"/>
        <v>0</v>
      </c>
      <c r="AL188" s="147">
        <f t="shared" si="38"/>
        <v>0</v>
      </c>
      <c r="AM188" s="73"/>
      <c r="AN188" s="73"/>
      <c r="AO188" s="147">
        <f t="shared" si="39"/>
        <v>0</v>
      </c>
      <c r="AR188" s="94" t="str">
        <f t="shared" si="40"/>
        <v/>
      </c>
      <c r="AS188" s="72">
        <f>IF(P188&gt;'Costes máximos'!$D$22,'Costes máximos'!$D$22,P188)</f>
        <v>0</v>
      </c>
      <c r="AT188" s="72">
        <f>IF(Q188&gt;'Costes máximos'!$D$22,'Costes máximos'!$D$22,Q188)</f>
        <v>0</v>
      </c>
      <c r="AU188" s="72">
        <f>IF(R188&gt;'Costes máximos'!$D$22,'Costes máximos'!$D$22,R188)</f>
        <v>0</v>
      </c>
      <c r="AV188" s="72">
        <f>IF(S188&gt;'Costes máximos'!$D$22,'Costes máximos'!$D$22,S188)</f>
        <v>0</v>
      </c>
      <c r="AW188" s="72">
        <f>IF(T188&gt;'Costes máximos'!$D$22,'Costes máximos'!$D$22,T188)</f>
        <v>0</v>
      </c>
    </row>
    <row r="189" spans="2:49" outlineLevel="1" x14ac:dyDescent="0.3">
      <c r="B189" s="101"/>
      <c r="C189" s="102"/>
      <c r="D189" s="102"/>
      <c r="E189" s="102"/>
      <c r="F189" s="145">
        <f>IFERROR(INDEX('2. Paquetes y Tareas'!$F$16:$F$65,MATCH(AR189,'2. Paquetes y Tareas'!$E$16:$E$65,0)),0)</f>
        <v>0</v>
      </c>
      <c r="G189" s="88"/>
      <c r="H189" s="146">
        <f>IF($C$48="Investigación industrial",IFERROR(INDEX('4. Presupuesto Total '!$G$25:$G$43,MATCH(G189,'4. Presupuesto Total '!$B$25:$B$43,0)),""),IFERROR(INDEX('4. Presupuesto Total '!$H$25:$H$43,MATCH(G189,'4. Presupuesto Total '!$B$25:$B$43,0)),))</f>
        <v>0</v>
      </c>
      <c r="I189" s="67">
        <v>1</v>
      </c>
      <c r="J189" s="67"/>
      <c r="K189" s="67"/>
      <c r="L189" s="67"/>
      <c r="M189" s="67"/>
      <c r="N189" s="67"/>
      <c r="O189" s="145">
        <f t="shared" si="29"/>
        <v>0</v>
      </c>
      <c r="P189" s="70"/>
      <c r="Q189" s="70"/>
      <c r="R189" s="70"/>
      <c r="S189" s="71"/>
      <c r="T189" s="71"/>
      <c r="U189" s="147">
        <f t="shared" si="30"/>
        <v>0</v>
      </c>
      <c r="V189" s="147">
        <f t="shared" si="31"/>
        <v>0</v>
      </c>
      <c r="W189" s="147">
        <f t="shared" si="32"/>
        <v>0</v>
      </c>
      <c r="X189" s="71"/>
      <c r="Y189" s="91"/>
      <c r="Z189" s="91"/>
      <c r="AA189" s="147">
        <f t="shared" si="33"/>
        <v>0</v>
      </c>
      <c r="AB189" s="73"/>
      <c r="AC189" s="92"/>
      <c r="AD189" s="91"/>
      <c r="AE189" s="147">
        <f t="shared" si="34"/>
        <v>0</v>
      </c>
      <c r="AF189" s="73"/>
      <c r="AG189" s="92"/>
      <c r="AH189" s="91"/>
      <c r="AI189" s="147">
        <f t="shared" si="35"/>
        <v>0</v>
      </c>
      <c r="AJ189" s="147">
        <f t="shared" si="36"/>
        <v>0</v>
      </c>
      <c r="AK189" s="147">
        <f t="shared" si="37"/>
        <v>0</v>
      </c>
      <c r="AL189" s="147">
        <f t="shared" si="38"/>
        <v>0</v>
      </c>
      <c r="AM189" s="73"/>
      <c r="AN189" s="73"/>
      <c r="AO189" s="147">
        <f t="shared" si="39"/>
        <v>0</v>
      </c>
      <c r="AR189" s="94" t="str">
        <f t="shared" si="40"/>
        <v/>
      </c>
      <c r="AS189" s="72">
        <f>IF(P189&gt;'Costes máximos'!$D$22,'Costes máximos'!$D$22,P189)</f>
        <v>0</v>
      </c>
      <c r="AT189" s="72">
        <f>IF(Q189&gt;'Costes máximos'!$D$22,'Costes máximos'!$D$22,Q189)</f>
        <v>0</v>
      </c>
      <c r="AU189" s="72">
        <f>IF(R189&gt;'Costes máximos'!$D$22,'Costes máximos'!$D$22,R189)</f>
        <v>0</v>
      </c>
      <c r="AV189" s="72">
        <f>IF(S189&gt;'Costes máximos'!$D$22,'Costes máximos'!$D$22,S189)</f>
        <v>0</v>
      </c>
      <c r="AW189" s="72">
        <f>IF(T189&gt;'Costes máximos'!$D$22,'Costes máximos'!$D$22,T189)</f>
        <v>0</v>
      </c>
    </row>
    <row r="190" spans="2:49" outlineLevel="1" x14ac:dyDescent="0.3">
      <c r="B190" s="101"/>
      <c r="C190" s="102"/>
      <c r="D190" s="102"/>
      <c r="E190" s="102"/>
      <c r="F190" s="145">
        <f>IFERROR(INDEX('2. Paquetes y Tareas'!$F$16:$F$65,MATCH(AR190,'2. Paquetes y Tareas'!$E$16:$E$65,0)),0)</f>
        <v>0</v>
      </c>
      <c r="G190" s="88"/>
      <c r="H190" s="146">
        <f>IF($C$48="Investigación industrial",IFERROR(INDEX('4. Presupuesto Total '!$G$25:$G$43,MATCH(G190,'4. Presupuesto Total '!$B$25:$B$43,0)),""),IFERROR(INDEX('4. Presupuesto Total '!$H$25:$H$43,MATCH(G190,'4. Presupuesto Total '!$B$25:$B$43,0)),))</f>
        <v>0</v>
      </c>
      <c r="I190" s="67">
        <v>1</v>
      </c>
      <c r="J190" s="67"/>
      <c r="K190" s="67"/>
      <c r="L190" s="67"/>
      <c r="M190" s="67"/>
      <c r="N190" s="67"/>
      <c r="O190" s="145">
        <f t="shared" si="29"/>
        <v>0</v>
      </c>
      <c r="P190" s="70"/>
      <c r="Q190" s="70"/>
      <c r="R190" s="70"/>
      <c r="S190" s="71"/>
      <c r="T190" s="71"/>
      <c r="U190" s="147">
        <f t="shared" si="30"/>
        <v>0</v>
      </c>
      <c r="V190" s="147">
        <f t="shared" si="31"/>
        <v>0</v>
      </c>
      <c r="W190" s="147">
        <f t="shared" si="32"/>
        <v>0</v>
      </c>
      <c r="X190" s="71"/>
      <c r="Y190" s="91"/>
      <c r="Z190" s="91"/>
      <c r="AA190" s="147">
        <f t="shared" si="33"/>
        <v>0</v>
      </c>
      <c r="AB190" s="73"/>
      <c r="AC190" s="92"/>
      <c r="AD190" s="91"/>
      <c r="AE190" s="147">
        <f t="shared" si="34"/>
        <v>0</v>
      </c>
      <c r="AF190" s="73"/>
      <c r="AG190" s="92"/>
      <c r="AH190" s="91"/>
      <c r="AI190" s="147">
        <f t="shared" si="35"/>
        <v>0</v>
      </c>
      <c r="AJ190" s="147">
        <f t="shared" si="36"/>
        <v>0</v>
      </c>
      <c r="AK190" s="147">
        <f t="shared" si="37"/>
        <v>0</v>
      </c>
      <c r="AL190" s="147">
        <f t="shared" si="38"/>
        <v>0</v>
      </c>
      <c r="AM190" s="73"/>
      <c r="AN190" s="73"/>
      <c r="AO190" s="147">
        <f t="shared" si="39"/>
        <v>0</v>
      </c>
      <c r="AR190" s="94" t="str">
        <f t="shared" si="40"/>
        <v/>
      </c>
      <c r="AS190" s="72">
        <f>IF(P190&gt;'Costes máximos'!$D$22,'Costes máximos'!$D$22,P190)</f>
        <v>0</v>
      </c>
      <c r="AT190" s="72">
        <f>IF(Q190&gt;'Costes máximos'!$D$22,'Costes máximos'!$D$22,Q190)</f>
        <v>0</v>
      </c>
      <c r="AU190" s="72">
        <f>IF(R190&gt;'Costes máximos'!$D$22,'Costes máximos'!$D$22,R190)</f>
        <v>0</v>
      </c>
      <c r="AV190" s="72">
        <f>IF(S190&gt;'Costes máximos'!$D$22,'Costes máximos'!$D$22,S190)</f>
        <v>0</v>
      </c>
      <c r="AW190" s="72">
        <f>IF(T190&gt;'Costes máximos'!$D$22,'Costes máximos'!$D$22,T190)</f>
        <v>0</v>
      </c>
    </row>
    <row r="191" spans="2:49" outlineLevel="1" x14ac:dyDescent="0.3">
      <c r="B191" s="101"/>
      <c r="C191" s="102"/>
      <c r="D191" s="102"/>
      <c r="E191" s="102"/>
      <c r="F191" s="145">
        <f>IFERROR(INDEX('2. Paquetes y Tareas'!$F$16:$F$65,MATCH(AR191,'2. Paquetes y Tareas'!$E$16:$E$65,0)),0)</f>
        <v>0</v>
      </c>
      <c r="G191" s="88"/>
      <c r="H191" s="146">
        <f>IF($C$48="Investigación industrial",IFERROR(INDEX('4. Presupuesto Total '!$G$25:$G$43,MATCH(G191,'4. Presupuesto Total '!$B$25:$B$43,0)),""),IFERROR(INDEX('4. Presupuesto Total '!$H$25:$H$43,MATCH(G191,'4. Presupuesto Total '!$B$25:$B$43,0)),))</f>
        <v>0</v>
      </c>
      <c r="I191" s="67">
        <v>1</v>
      </c>
      <c r="J191" s="67"/>
      <c r="K191" s="67"/>
      <c r="L191" s="67"/>
      <c r="M191" s="67"/>
      <c r="N191" s="67"/>
      <c r="O191" s="145">
        <f t="shared" si="29"/>
        <v>0</v>
      </c>
      <c r="P191" s="70"/>
      <c r="Q191" s="70"/>
      <c r="R191" s="70"/>
      <c r="S191" s="71"/>
      <c r="T191" s="71"/>
      <c r="U191" s="147">
        <f t="shared" si="30"/>
        <v>0</v>
      </c>
      <c r="V191" s="147">
        <f t="shared" si="31"/>
        <v>0</v>
      </c>
      <c r="W191" s="147">
        <f t="shared" si="32"/>
        <v>0</v>
      </c>
      <c r="X191" s="71"/>
      <c r="Y191" s="91"/>
      <c r="Z191" s="91"/>
      <c r="AA191" s="147">
        <f t="shared" si="33"/>
        <v>0</v>
      </c>
      <c r="AB191" s="73"/>
      <c r="AC191" s="92"/>
      <c r="AD191" s="91"/>
      <c r="AE191" s="147">
        <f t="shared" si="34"/>
        <v>0</v>
      </c>
      <c r="AF191" s="73"/>
      <c r="AG191" s="92"/>
      <c r="AH191" s="91"/>
      <c r="AI191" s="147">
        <f t="shared" si="35"/>
        <v>0</v>
      </c>
      <c r="AJ191" s="147">
        <f t="shared" si="36"/>
        <v>0</v>
      </c>
      <c r="AK191" s="147">
        <f t="shared" si="37"/>
        <v>0</v>
      </c>
      <c r="AL191" s="147">
        <f t="shared" si="38"/>
        <v>0</v>
      </c>
      <c r="AM191" s="73"/>
      <c r="AN191" s="73"/>
      <c r="AO191" s="147">
        <f t="shared" si="39"/>
        <v>0</v>
      </c>
      <c r="AR191" s="94" t="str">
        <f t="shared" si="40"/>
        <v/>
      </c>
      <c r="AS191" s="72">
        <f>IF(P191&gt;'Costes máximos'!$D$22,'Costes máximos'!$D$22,P191)</f>
        <v>0</v>
      </c>
      <c r="AT191" s="72">
        <f>IF(Q191&gt;'Costes máximos'!$D$22,'Costes máximos'!$D$22,Q191)</f>
        <v>0</v>
      </c>
      <c r="AU191" s="72">
        <f>IF(R191&gt;'Costes máximos'!$D$22,'Costes máximos'!$D$22,R191)</f>
        <v>0</v>
      </c>
      <c r="AV191" s="72">
        <f>IF(S191&gt;'Costes máximos'!$D$22,'Costes máximos'!$D$22,S191)</f>
        <v>0</v>
      </c>
      <c r="AW191" s="72">
        <f>IF(T191&gt;'Costes máximos'!$D$22,'Costes máximos'!$D$22,T191)</f>
        <v>0</v>
      </c>
    </row>
    <row r="192" spans="2:49" outlineLevel="1" x14ac:dyDescent="0.3">
      <c r="B192" s="101"/>
      <c r="C192" s="102"/>
      <c r="D192" s="102"/>
      <c r="E192" s="102"/>
      <c r="F192" s="145">
        <f>IFERROR(INDEX('2. Paquetes y Tareas'!$F$16:$F$65,MATCH(AR192,'2. Paquetes y Tareas'!$E$16:$E$65,0)),0)</f>
        <v>0</v>
      </c>
      <c r="G192" s="88"/>
      <c r="H192" s="146">
        <f>IF($C$48="Investigación industrial",IFERROR(INDEX('4. Presupuesto Total '!$G$25:$G$43,MATCH(G192,'4. Presupuesto Total '!$B$25:$B$43,0)),""),IFERROR(INDEX('4. Presupuesto Total '!$H$25:$H$43,MATCH(G192,'4. Presupuesto Total '!$B$25:$B$43,0)),))</f>
        <v>0</v>
      </c>
      <c r="I192" s="67">
        <v>1</v>
      </c>
      <c r="J192" s="67"/>
      <c r="K192" s="67"/>
      <c r="L192" s="67"/>
      <c r="M192" s="67"/>
      <c r="N192" s="67"/>
      <c r="O192" s="145">
        <f t="shared" si="29"/>
        <v>0</v>
      </c>
      <c r="P192" s="70"/>
      <c r="Q192" s="70"/>
      <c r="R192" s="70"/>
      <c r="S192" s="71"/>
      <c r="T192" s="71"/>
      <c r="U192" s="147">
        <f t="shared" si="30"/>
        <v>0</v>
      </c>
      <c r="V192" s="147">
        <f t="shared" si="31"/>
        <v>0</v>
      </c>
      <c r="W192" s="147">
        <f t="shared" si="32"/>
        <v>0</v>
      </c>
      <c r="X192" s="71"/>
      <c r="Y192" s="91"/>
      <c r="Z192" s="91"/>
      <c r="AA192" s="147">
        <f t="shared" si="33"/>
        <v>0</v>
      </c>
      <c r="AB192" s="73"/>
      <c r="AC192" s="92"/>
      <c r="AD192" s="91"/>
      <c r="AE192" s="147">
        <f t="shared" si="34"/>
        <v>0</v>
      </c>
      <c r="AF192" s="73"/>
      <c r="AG192" s="92"/>
      <c r="AH192" s="91"/>
      <c r="AI192" s="147">
        <f t="shared" si="35"/>
        <v>0</v>
      </c>
      <c r="AJ192" s="147">
        <f t="shared" si="36"/>
        <v>0</v>
      </c>
      <c r="AK192" s="147">
        <f t="shared" si="37"/>
        <v>0</v>
      </c>
      <c r="AL192" s="147">
        <f t="shared" si="38"/>
        <v>0</v>
      </c>
      <c r="AM192" s="73"/>
      <c r="AN192" s="73"/>
      <c r="AO192" s="147">
        <f t="shared" si="39"/>
        <v>0</v>
      </c>
      <c r="AR192" s="94" t="str">
        <f t="shared" si="40"/>
        <v/>
      </c>
      <c r="AS192" s="72">
        <f>IF(P192&gt;'Costes máximos'!$D$22,'Costes máximos'!$D$22,P192)</f>
        <v>0</v>
      </c>
      <c r="AT192" s="72">
        <f>IF(Q192&gt;'Costes máximos'!$D$22,'Costes máximos'!$D$22,Q192)</f>
        <v>0</v>
      </c>
      <c r="AU192" s="72">
        <f>IF(R192&gt;'Costes máximos'!$D$22,'Costes máximos'!$D$22,R192)</f>
        <v>0</v>
      </c>
      <c r="AV192" s="72">
        <f>IF(S192&gt;'Costes máximos'!$D$22,'Costes máximos'!$D$22,S192)</f>
        <v>0</v>
      </c>
      <c r="AW192" s="72">
        <f>IF(T192&gt;'Costes máximos'!$D$22,'Costes máximos'!$D$22,T192)</f>
        <v>0</v>
      </c>
    </row>
    <row r="193" spans="2:49" outlineLevel="1" x14ac:dyDescent="0.3">
      <c r="B193" s="101"/>
      <c r="C193" s="102"/>
      <c r="D193" s="102"/>
      <c r="E193" s="102"/>
      <c r="F193" s="145">
        <f>IFERROR(INDEX('2. Paquetes y Tareas'!$F$16:$F$65,MATCH(AR193,'2. Paquetes y Tareas'!$E$16:$E$65,0)),0)</f>
        <v>0</v>
      </c>
      <c r="G193" s="88"/>
      <c r="H193" s="146">
        <f>IF($C$48="Investigación industrial",IFERROR(INDEX('4. Presupuesto Total '!$G$25:$G$43,MATCH(G193,'4. Presupuesto Total '!$B$25:$B$43,0)),""),IFERROR(INDEX('4. Presupuesto Total '!$H$25:$H$43,MATCH(G193,'4. Presupuesto Total '!$B$25:$B$43,0)),))</f>
        <v>0</v>
      </c>
      <c r="I193" s="67">
        <v>1</v>
      </c>
      <c r="J193" s="67"/>
      <c r="K193" s="67"/>
      <c r="L193" s="67"/>
      <c r="M193" s="67"/>
      <c r="N193" s="67"/>
      <c r="O193" s="145">
        <f t="shared" si="29"/>
        <v>0</v>
      </c>
      <c r="P193" s="70"/>
      <c r="Q193" s="70"/>
      <c r="R193" s="70"/>
      <c r="S193" s="71"/>
      <c r="T193" s="71"/>
      <c r="U193" s="147">
        <f t="shared" si="30"/>
        <v>0</v>
      </c>
      <c r="V193" s="147">
        <f t="shared" si="31"/>
        <v>0</v>
      </c>
      <c r="W193" s="147">
        <f t="shared" si="32"/>
        <v>0</v>
      </c>
      <c r="X193" s="71"/>
      <c r="Y193" s="91"/>
      <c r="Z193" s="91"/>
      <c r="AA193" s="147">
        <f t="shared" si="33"/>
        <v>0</v>
      </c>
      <c r="AB193" s="73"/>
      <c r="AC193" s="92"/>
      <c r="AD193" s="91"/>
      <c r="AE193" s="147">
        <f t="shared" si="34"/>
        <v>0</v>
      </c>
      <c r="AF193" s="73"/>
      <c r="AG193" s="92"/>
      <c r="AH193" s="91"/>
      <c r="AI193" s="147">
        <f t="shared" si="35"/>
        <v>0</v>
      </c>
      <c r="AJ193" s="147">
        <f t="shared" si="36"/>
        <v>0</v>
      </c>
      <c r="AK193" s="147">
        <f t="shared" si="37"/>
        <v>0</v>
      </c>
      <c r="AL193" s="147">
        <f t="shared" si="38"/>
        <v>0</v>
      </c>
      <c r="AM193" s="73"/>
      <c r="AN193" s="73"/>
      <c r="AO193" s="147">
        <f t="shared" si="39"/>
        <v>0</v>
      </c>
      <c r="AR193" s="94" t="str">
        <f t="shared" si="40"/>
        <v/>
      </c>
      <c r="AS193" s="72">
        <f>IF(P193&gt;'Costes máximos'!$D$22,'Costes máximos'!$D$22,P193)</f>
        <v>0</v>
      </c>
      <c r="AT193" s="72">
        <f>IF(Q193&gt;'Costes máximos'!$D$22,'Costes máximos'!$D$22,Q193)</f>
        <v>0</v>
      </c>
      <c r="AU193" s="72">
        <f>IF(R193&gt;'Costes máximos'!$D$22,'Costes máximos'!$D$22,R193)</f>
        <v>0</v>
      </c>
      <c r="AV193" s="72">
        <f>IF(S193&gt;'Costes máximos'!$D$22,'Costes máximos'!$D$22,S193)</f>
        <v>0</v>
      </c>
      <c r="AW193" s="72">
        <f>IF(T193&gt;'Costes máximos'!$D$22,'Costes máximos'!$D$22,T193)</f>
        <v>0</v>
      </c>
    </row>
    <row r="194" spans="2:49" outlineLevel="1" x14ac:dyDescent="0.3">
      <c r="B194" s="101"/>
      <c r="C194" s="102"/>
      <c r="D194" s="102"/>
      <c r="E194" s="102"/>
      <c r="F194" s="145">
        <f>IFERROR(INDEX('2. Paquetes y Tareas'!$F$16:$F$65,MATCH(AR194,'2. Paquetes y Tareas'!$E$16:$E$65,0)),0)</f>
        <v>0</v>
      </c>
      <c r="G194" s="88"/>
      <c r="H194" s="146">
        <f>IF($C$48="Investigación industrial",IFERROR(INDEX('4. Presupuesto Total '!$G$25:$G$43,MATCH(G194,'4. Presupuesto Total '!$B$25:$B$43,0)),""),IFERROR(INDEX('4. Presupuesto Total '!$H$25:$H$43,MATCH(G194,'4. Presupuesto Total '!$B$25:$B$43,0)),))</f>
        <v>0</v>
      </c>
      <c r="I194" s="67">
        <v>1</v>
      </c>
      <c r="J194" s="67"/>
      <c r="K194" s="67"/>
      <c r="L194" s="67"/>
      <c r="M194" s="67"/>
      <c r="N194" s="67"/>
      <c r="O194" s="145">
        <f t="shared" si="29"/>
        <v>0</v>
      </c>
      <c r="P194" s="70"/>
      <c r="Q194" s="70"/>
      <c r="R194" s="70"/>
      <c r="S194" s="71"/>
      <c r="T194" s="71"/>
      <c r="U194" s="147">
        <f t="shared" si="30"/>
        <v>0</v>
      </c>
      <c r="V194" s="147">
        <f t="shared" si="31"/>
        <v>0</v>
      </c>
      <c r="W194" s="147">
        <f t="shared" si="32"/>
        <v>0</v>
      </c>
      <c r="X194" s="71"/>
      <c r="Y194" s="91"/>
      <c r="Z194" s="91"/>
      <c r="AA194" s="147">
        <f t="shared" si="33"/>
        <v>0</v>
      </c>
      <c r="AB194" s="73"/>
      <c r="AC194" s="92"/>
      <c r="AD194" s="91"/>
      <c r="AE194" s="147">
        <f t="shared" si="34"/>
        <v>0</v>
      </c>
      <c r="AF194" s="73"/>
      <c r="AG194" s="92"/>
      <c r="AH194" s="91"/>
      <c r="AI194" s="147">
        <f t="shared" si="35"/>
        <v>0</v>
      </c>
      <c r="AJ194" s="147">
        <f t="shared" si="36"/>
        <v>0</v>
      </c>
      <c r="AK194" s="147">
        <f t="shared" si="37"/>
        <v>0</v>
      </c>
      <c r="AL194" s="147">
        <f t="shared" si="38"/>
        <v>0</v>
      </c>
      <c r="AM194" s="73"/>
      <c r="AN194" s="73"/>
      <c r="AO194" s="147">
        <f t="shared" si="39"/>
        <v>0</v>
      </c>
      <c r="AR194" s="94" t="str">
        <f t="shared" si="40"/>
        <v/>
      </c>
      <c r="AS194" s="72">
        <f>IF(P194&gt;'Costes máximos'!$D$22,'Costes máximos'!$D$22,P194)</f>
        <v>0</v>
      </c>
      <c r="AT194" s="72">
        <f>IF(Q194&gt;'Costes máximos'!$D$22,'Costes máximos'!$D$22,Q194)</f>
        <v>0</v>
      </c>
      <c r="AU194" s="72">
        <f>IF(R194&gt;'Costes máximos'!$D$22,'Costes máximos'!$D$22,R194)</f>
        <v>0</v>
      </c>
      <c r="AV194" s="72">
        <f>IF(S194&gt;'Costes máximos'!$D$22,'Costes máximos'!$D$22,S194)</f>
        <v>0</v>
      </c>
      <c r="AW194" s="72">
        <f>IF(T194&gt;'Costes máximos'!$D$22,'Costes máximos'!$D$22,T194)</f>
        <v>0</v>
      </c>
    </row>
    <row r="195" spans="2:49" outlineLevel="1" x14ac:dyDescent="0.3">
      <c r="B195" s="101"/>
      <c r="C195" s="102"/>
      <c r="D195" s="102"/>
      <c r="E195" s="102"/>
      <c r="F195" s="145">
        <f>IFERROR(INDEX('2. Paquetes y Tareas'!$F$16:$F$65,MATCH(AR195,'2. Paquetes y Tareas'!$E$16:$E$65,0)),0)</f>
        <v>0</v>
      </c>
      <c r="G195" s="88"/>
      <c r="H195" s="146">
        <f>IF($C$48="Investigación industrial",IFERROR(INDEX('4. Presupuesto Total '!$G$25:$G$43,MATCH(G195,'4. Presupuesto Total '!$B$25:$B$43,0)),""),IFERROR(INDEX('4. Presupuesto Total '!$H$25:$H$43,MATCH(G195,'4. Presupuesto Total '!$B$25:$B$43,0)),))</f>
        <v>0</v>
      </c>
      <c r="I195" s="67">
        <v>1</v>
      </c>
      <c r="J195" s="67"/>
      <c r="K195" s="67"/>
      <c r="L195" s="67"/>
      <c r="M195" s="67"/>
      <c r="N195" s="67"/>
      <c r="O195" s="145">
        <f t="shared" si="29"/>
        <v>0</v>
      </c>
      <c r="P195" s="70"/>
      <c r="Q195" s="70"/>
      <c r="R195" s="70"/>
      <c r="S195" s="71"/>
      <c r="T195" s="71"/>
      <c r="U195" s="147">
        <f t="shared" si="30"/>
        <v>0</v>
      </c>
      <c r="V195" s="147">
        <f t="shared" si="31"/>
        <v>0</v>
      </c>
      <c r="W195" s="147">
        <f t="shared" si="32"/>
        <v>0</v>
      </c>
      <c r="X195" s="71"/>
      <c r="Y195" s="91"/>
      <c r="Z195" s="91"/>
      <c r="AA195" s="147">
        <f t="shared" si="33"/>
        <v>0</v>
      </c>
      <c r="AB195" s="73"/>
      <c r="AC195" s="92"/>
      <c r="AD195" s="91"/>
      <c r="AE195" s="147">
        <f t="shared" si="34"/>
        <v>0</v>
      </c>
      <c r="AF195" s="73"/>
      <c r="AG195" s="92"/>
      <c r="AH195" s="91"/>
      <c r="AI195" s="147">
        <f t="shared" si="35"/>
        <v>0</v>
      </c>
      <c r="AJ195" s="147">
        <f t="shared" si="36"/>
        <v>0</v>
      </c>
      <c r="AK195" s="147">
        <f t="shared" si="37"/>
        <v>0</v>
      </c>
      <c r="AL195" s="147">
        <f t="shared" si="38"/>
        <v>0</v>
      </c>
      <c r="AM195" s="73"/>
      <c r="AN195" s="73"/>
      <c r="AO195" s="147">
        <f t="shared" si="39"/>
        <v>0</v>
      </c>
      <c r="AR195" s="94" t="str">
        <f t="shared" si="40"/>
        <v/>
      </c>
      <c r="AS195" s="72">
        <f>IF(P195&gt;'Costes máximos'!$D$22,'Costes máximos'!$D$22,P195)</f>
        <v>0</v>
      </c>
      <c r="AT195" s="72">
        <f>IF(Q195&gt;'Costes máximos'!$D$22,'Costes máximos'!$D$22,Q195)</f>
        <v>0</v>
      </c>
      <c r="AU195" s="72">
        <f>IF(R195&gt;'Costes máximos'!$D$22,'Costes máximos'!$D$22,R195)</f>
        <v>0</v>
      </c>
      <c r="AV195" s="72">
        <f>IF(S195&gt;'Costes máximos'!$D$22,'Costes máximos'!$D$22,S195)</f>
        <v>0</v>
      </c>
      <c r="AW195" s="72">
        <f>IF(T195&gt;'Costes máximos'!$D$22,'Costes máximos'!$D$22,T195)</f>
        <v>0</v>
      </c>
    </row>
    <row r="196" spans="2:49" outlineLevel="1" x14ac:dyDescent="0.3">
      <c r="B196" s="101"/>
      <c r="C196" s="102"/>
      <c r="D196" s="102"/>
      <c r="E196" s="102"/>
      <c r="F196" s="145">
        <f>IFERROR(INDEX('2. Paquetes y Tareas'!$F$16:$F$65,MATCH(AR196,'2. Paquetes y Tareas'!$E$16:$E$65,0)),0)</f>
        <v>0</v>
      </c>
      <c r="G196" s="88"/>
      <c r="H196" s="146">
        <f>IF($C$48="Investigación industrial",IFERROR(INDEX('4. Presupuesto Total '!$G$25:$G$43,MATCH(G196,'4. Presupuesto Total '!$B$25:$B$43,0)),""),IFERROR(INDEX('4. Presupuesto Total '!$H$25:$H$43,MATCH(G196,'4. Presupuesto Total '!$B$25:$B$43,0)),))</f>
        <v>0</v>
      </c>
      <c r="I196" s="67">
        <v>1</v>
      </c>
      <c r="J196" s="67"/>
      <c r="K196" s="67"/>
      <c r="L196" s="67"/>
      <c r="M196" s="67"/>
      <c r="N196" s="67"/>
      <c r="O196" s="145">
        <f t="shared" si="29"/>
        <v>0</v>
      </c>
      <c r="P196" s="70"/>
      <c r="Q196" s="70"/>
      <c r="R196" s="70"/>
      <c r="S196" s="71"/>
      <c r="T196" s="71"/>
      <c r="U196" s="147">
        <f t="shared" si="30"/>
        <v>0</v>
      </c>
      <c r="V196" s="147">
        <f t="shared" si="31"/>
        <v>0</v>
      </c>
      <c r="W196" s="147">
        <f t="shared" si="32"/>
        <v>0</v>
      </c>
      <c r="X196" s="71"/>
      <c r="Y196" s="91"/>
      <c r="Z196" s="91"/>
      <c r="AA196" s="147">
        <f t="shared" si="33"/>
        <v>0</v>
      </c>
      <c r="AB196" s="73"/>
      <c r="AC196" s="92"/>
      <c r="AD196" s="91"/>
      <c r="AE196" s="147">
        <f t="shared" si="34"/>
        <v>0</v>
      </c>
      <c r="AF196" s="73"/>
      <c r="AG196" s="92"/>
      <c r="AH196" s="91"/>
      <c r="AI196" s="147">
        <f t="shared" si="35"/>
        <v>0</v>
      </c>
      <c r="AJ196" s="147">
        <f t="shared" si="36"/>
        <v>0</v>
      </c>
      <c r="AK196" s="147">
        <f t="shared" si="37"/>
        <v>0</v>
      </c>
      <c r="AL196" s="147">
        <f t="shared" si="38"/>
        <v>0</v>
      </c>
      <c r="AM196" s="73"/>
      <c r="AN196" s="73"/>
      <c r="AO196" s="147">
        <f t="shared" si="39"/>
        <v>0</v>
      </c>
      <c r="AR196" s="94" t="str">
        <f t="shared" si="40"/>
        <v/>
      </c>
      <c r="AS196" s="72">
        <f>IF(P196&gt;'Costes máximos'!$D$22,'Costes máximos'!$D$22,P196)</f>
        <v>0</v>
      </c>
      <c r="AT196" s="72">
        <f>IF(Q196&gt;'Costes máximos'!$D$22,'Costes máximos'!$D$22,Q196)</f>
        <v>0</v>
      </c>
      <c r="AU196" s="72">
        <f>IF(R196&gt;'Costes máximos'!$D$22,'Costes máximos'!$D$22,R196)</f>
        <v>0</v>
      </c>
      <c r="AV196" s="72">
        <f>IF(S196&gt;'Costes máximos'!$D$22,'Costes máximos'!$D$22,S196)</f>
        <v>0</v>
      </c>
      <c r="AW196" s="72">
        <f>IF(T196&gt;'Costes máximos'!$D$22,'Costes máximos'!$D$22,T196)</f>
        <v>0</v>
      </c>
    </row>
    <row r="197" spans="2:49" outlineLevel="1" x14ac:dyDescent="0.3">
      <c r="B197" s="101"/>
      <c r="C197" s="102"/>
      <c r="D197" s="102"/>
      <c r="E197" s="102"/>
      <c r="F197" s="145">
        <f>IFERROR(INDEX('2. Paquetes y Tareas'!$F$16:$F$65,MATCH(AR197,'2. Paquetes y Tareas'!$E$16:$E$65,0)),0)</f>
        <v>0</v>
      </c>
      <c r="G197" s="88"/>
      <c r="H197" s="146">
        <f>IF($C$48="Investigación industrial",IFERROR(INDEX('4. Presupuesto Total '!$G$25:$G$43,MATCH(G197,'4. Presupuesto Total '!$B$25:$B$43,0)),""),IFERROR(INDEX('4. Presupuesto Total '!$H$25:$H$43,MATCH(G197,'4. Presupuesto Total '!$B$25:$B$43,0)),))</f>
        <v>0</v>
      </c>
      <c r="I197" s="67">
        <v>1</v>
      </c>
      <c r="J197" s="67"/>
      <c r="K197" s="67"/>
      <c r="L197" s="67"/>
      <c r="M197" s="67"/>
      <c r="N197" s="67"/>
      <c r="O197" s="145">
        <f t="shared" si="29"/>
        <v>0</v>
      </c>
      <c r="P197" s="70"/>
      <c r="Q197" s="70"/>
      <c r="R197" s="70"/>
      <c r="S197" s="71"/>
      <c r="T197" s="71"/>
      <c r="U197" s="147">
        <f t="shared" si="30"/>
        <v>0</v>
      </c>
      <c r="V197" s="147">
        <f t="shared" si="31"/>
        <v>0</v>
      </c>
      <c r="W197" s="147">
        <f t="shared" si="32"/>
        <v>0</v>
      </c>
      <c r="X197" s="71"/>
      <c r="Y197" s="91"/>
      <c r="Z197" s="91"/>
      <c r="AA197" s="147">
        <f t="shared" si="33"/>
        <v>0</v>
      </c>
      <c r="AB197" s="73"/>
      <c r="AC197" s="92"/>
      <c r="AD197" s="91"/>
      <c r="AE197" s="147">
        <f t="shared" si="34"/>
        <v>0</v>
      </c>
      <c r="AF197" s="73"/>
      <c r="AG197" s="92"/>
      <c r="AH197" s="91"/>
      <c r="AI197" s="147">
        <f t="shared" si="35"/>
        <v>0</v>
      </c>
      <c r="AJ197" s="147">
        <f t="shared" si="36"/>
        <v>0</v>
      </c>
      <c r="AK197" s="147">
        <f t="shared" si="37"/>
        <v>0</v>
      </c>
      <c r="AL197" s="147">
        <f t="shared" si="38"/>
        <v>0</v>
      </c>
      <c r="AM197" s="73"/>
      <c r="AN197" s="73"/>
      <c r="AO197" s="147">
        <f t="shared" si="39"/>
        <v>0</v>
      </c>
      <c r="AR197" s="94" t="str">
        <f t="shared" si="40"/>
        <v/>
      </c>
      <c r="AS197" s="72">
        <f>IF(P197&gt;'Costes máximos'!$D$22,'Costes máximos'!$D$22,P197)</f>
        <v>0</v>
      </c>
      <c r="AT197" s="72">
        <f>IF(Q197&gt;'Costes máximos'!$D$22,'Costes máximos'!$D$22,Q197)</f>
        <v>0</v>
      </c>
      <c r="AU197" s="72">
        <f>IF(R197&gt;'Costes máximos'!$D$22,'Costes máximos'!$D$22,R197)</f>
        <v>0</v>
      </c>
      <c r="AV197" s="72">
        <f>IF(S197&gt;'Costes máximos'!$D$22,'Costes máximos'!$D$22,S197)</f>
        <v>0</v>
      </c>
      <c r="AW197" s="72">
        <f>IF(T197&gt;'Costes máximos'!$D$22,'Costes máximos'!$D$22,T197)</f>
        <v>0</v>
      </c>
    </row>
    <row r="198" spans="2:49" outlineLevel="1" x14ac:dyDescent="0.3">
      <c r="B198" s="101"/>
      <c r="C198" s="102"/>
      <c r="D198" s="102"/>
      <c r="E198" s="102"/>
      <c r="F198" s="145">
        <f>IFERROR(INDEX('2. Paquetes y Tareas'!$F$16:$F$65,MATCH(AR198,'2. Paquetes y Tareas'!$E$16:$E$65,0)),0)</f>
        <v>0</v>
      </c>
      <c r="G198" s="88"/>
      <c r="H198" s="146">
        <f>IF($C$48="Investigación industrial",IFERROR(INDEX('4. Presupuesto Total '!$G$25:$G$43,MATCH(G198,'4. Presupuesto Total '!$B$25:$B$43,0)),""),IFERROR(INDEX('4. Presupuesto Total '!$H$25:$H$43,MATCH(G198,'4. Presupuesto Total '!$B$25:$B$43,0)),))</f>
        <v>0</v>
      </c>
      <c r="I198" s="67">
        <v>1</v>
      </c>
      <c r="J198" s="67"/>
      <c r="K198" s="67"/>
      <c r="L198" s="67"/>
      <c r="M198" s="67"/>
      <c r="N198" s="67"/>
      <c r="O198" s="145">
        <f t="shared" si="29"/>
        <v>0</v>
      </c>
      <c r="P198" s="70"/>
      <c r="Q198" s="70"/>
      <c r="R198" s="70"/>
      <c r="S198" s="71"/>
      <c r="T198" s="71"/>
      <c r="U198" s="147">
        <f t="shared" si="30"/>
        <v>0</v>
      </c>
      <c r="V198" s="147">
        <f t="shared" si="31"/>
        <v>0</v>
      </c>
      <c r="W198" s="147">
        <f t="shared" si="32"/>
        <v>0</v>
      </c>
      <c r="X198" s="71"/>
      <c r="Y198" s="91"/>
      <c r="Z198" s="91"/>
      <c r="AA198" s="147">
        <f t="shared" si="33"/>
        <v>0</v>
      </c>
      <c r="AB198" s="73"/>
      <c r="AC198" s="92"/>
      <c r="AD198" s="91"/>
      <c r="AE198" s="147">
        <f t="shared" si="34"/>
        <v>0</v>
      </c>
      <c r="AF198" s="73"/>
      <c r="AG198" s="92"/>
      <c r="AH198" s="91"/>
      <c r="AI198" s="147">
        <f t="shared" si="35"/>
        <v>0</v>
      </c>
      <c r="AJ198" s="147">
        <f t="shared" si="36"/>
        <v>0</v>
      </c>
      <c r="AK198" s="147">
        <f t="shared" si="37"/>
        <v>0</v>
      </c>
      <c r="AL198" s="147">
        <f t="shared" si="38"/>
        <v>0</v>
      </c>
      <c r="AM198" s="73"/>
      <c r="AN198" s="73"/>
      <c r="AO198" s="147">
        <f t="shared" si="39"/>
        <v>0</v>
      </c>
      <c r="AR198" s="94" t="str">
        <f t="shared" si="40"/>
        <v/>
      </c>
      <c r="AS198" s="72">
        <f>IF(P198&gt;'Costes máximos'!$D$22,'Costes máximos'!$D$22,P198)</f>
        <v>0</v>
      </c>
      <c r="AT198" s="72">
        <f>IF(Q198&gt;'Costes máximos'!$D$22,'Costes máximos'!$D$22,Q198)</f>
        <v>0</v>
      </c>
      <c r="AU198" s="72">
        <f>IF(R198&gt;'Costes máximos'!$D$22,'Costes máximos'!$D$22,R198)</f>
        <v>0</v>
      </c>
      <c r="AV198" s="72">
        <f>IF(S198&gt;'Costes máximos'!$D$22,'Costes máximos'!$D$22,S198)</f>
        <v>0</v>
      </c>
      <c r="AW198" s="72">
        <f>IF(T198&gt;'Costes máximos'!$D$22,'Costes máximos'!$D$22,T198)</f>
        <v>0</v>
      </c>
    </row>
    <row r="199" spans="2:49" outlineLevel="1" x14ac:dyDescent="0.3">
      <c r="B199" s="101"/>
      <c r="C199" s="102"/>
      <c r="D199" s="102"/>
      <c r="E199" s="102"/>
      <c r="F199" s="145">
        <f>IFERROR(INDEX('2. Paquetes y Tareas'!$F$16:$F$65,MATCH(AR199,'2. Paquetes y Tareas'!$E$16:$E$65,0)),0)</f>
        <v>0</v>
      </c>
      <c r="G199" s="88"/>
      <c r="H199" s="146">
        <f>IF($C$48="Investigación industrial",IFERROR(INDEX('4. Presupuesto Total '!$G$25:$G$43,MATCH(G199,'4. Presupuesto Total '!$B$25:$B$43,0)),""),IFERROR(INDEX('4. Presupuesto Total '!$H$25:$H$43,MATCH(G199,'4. Presupuesto Total '!$B$25:$B$43,0)),))</f>
        <v>0</v>
      </c>
      <c r="I199" s="67">
        <v>1</v>
      </c>
      <c r="J199" s="67"/>
      <c r="K199" s="67"/>
      <c r="L199" s="67"/>
      <c r="M199" s="67"/>
      <c r="N199" s="67"/>
      <c r="O199" s="145">
        <f t="shared" si="29"/>
        <v>0</v>
      </c>
      <c r="P199" s="70"/>
      <c r="Q199" s="70"/>
      <c r="R199" s="70"/>
      <c r="S199" s="71"/>
      <c r="T199" s="71"/>
      <c r="U199" s="147">
        <f t="shared" si="30"/>
        <v>0</v>
      </c>
      <c r="V199" s="147">
        <f t="shared" si="31"/>
        <v>0</v>
      </c>
      <c r="W199" s="147">
        <f t="shared" si="32"/>
        <v>0</v>
      </c>
      <c r="X199" s="71"/>
      <c r="Y199" s="91"/>
      <c r="Z199" s="91"/>
      <c r="AA199" s="147">
        <f t="shared" si="33"/>
        <v>0</v>
      </c>
      <c r="AB199" s="73"/>
      <c r="AC199" s="92"/>
      <c r="AD199" s="91"/>
      <c r="AE199" s="147">
        <f t="shared" si="34"/>
        <v>0</v>
      </c>
      <c r="AF199" s="73"/>
      <c r="AG199" s="92"/>
      <c r="AH199" s="91"/>
      <c r="AI199" s="147">
        <f t="shared" si="35"/>
        <v>0</v>
      </c>
      <c r="AJ199" s="147">
        <f t="shared" si="36"/>
        <v>0</v>
      </c>
      <c r="AK199" s="147">
        <f t="shared" si="37"/>
        <v>0</v>
      </c>
      <c r="AL199" s="147">
        <f t="shared" si="38"/>
        <v>0</v>
      </c>
      <c r="AM199" s="73"/>
      <c r="AN199" s="73"/>
      <c r="AO199" s="147">
        <f t="shared" si="39"/>
        <v>0</v>
      </c>
      <c r="AR199" s="94" t="str">
        <f t="shared" si="40"/>
        <v/>
      </c>
      <c r="AS199" s="72">
        <f>IF(P199&gt;'Costes máximos'!$D$22,'Costes máximos'!$D$22,P199)</f>
        <v>0</v>
      </c>
      <c r="AT199" s="72">
        <f>IF(Q199&gt;'Costes máximos'!$D$22,'Costes máximos'!$D$22,Q199)</f>
        <v>0</v>
      </c>
      <c r="AU199" s="72">
        <f>IF(R199&gt;'Costes máximos'!$D$22,'Costes máximos'!$D$22,R199)</f>
        <v>0</v>
      </c>
      <c r="AV199" s="72">
        <f>IF(S199&gt;'Costes máximos'!$D$22,'Costes máximos'!$D$22,S199)</f>
        <v>0</v>
      </c>
      <c r="AW199" s="72">
        <f>IF(T199&gt;'Costes máximos'!$D$22,'Costes máximos'!$D$22,T199)</f>
        <v>0</v>
      </c>
    </row>
    <row r="200" spans="2:49" outlineLevel="1" x14ac:dyDescent="0.3">
      <c r="B200" s="101"/>
      <c r="C200" s="102"/>
      <c r="D200" s="102"/>
      <c r="E200" s="102"/>
      <c r="F200" s="145">
        <f>IFERROR(INDEX('2. Paquetes y Tareas'!$F$16:$F$65,MATCH(AR200,'2. Paquetes y Tareas'!$E$16:$E$65,0)),0)</f>
        <v>0</v>
      </c>
      <c r="G200" s="88"/>
      <c r="H200" s="146">
        <f>IF($C$48="Investigación industrial",IFERROR(INDEX('4. Presupuesto Total '!$G$25:$G$43,MATCH(G200,'4. Presupuesto Total '!$B$25:$B$43,0)),""),IFERROR(INDEX('4. Presupuesto Total '!$H$25:$H$43,MATCH(G200,'4. Presupuesto Total '!$B$25:$B$43,0)),))</f>
        <v>0</v>
      </c>
      <c r="I200" s="67">
        <v>1</v>
      </c>
      <c r="J200" s="67"/>
      <c r="K200" s="67"/>
      <c r="L200" s="67"/>
      <c r="M200" s="67"/>
      <c r="N200" s="67"/>
      <c r="O200" s="145">
        <f t="shared" si="29"/>
        <v>0</v>
      </c>
      <c r="P200" s="70"/>
      <c r="Q200" s="70"/>
      <c r="R200" s="70"/>
      <c r="S200" s="71"/>
      <c r="T200" s="71"/>
      <c r="U200" s="147">
        <f t="shared" si="30"/>
        <v>0</v>
      </c>
      <c r="V200" s="147">
        <f t="shared" si="31"/>
        <v>0</v>
      </c>
      <c r="W200" s="147">
        <f t="shared" si="32"/>
        <v>0</v>
      </c>
      <c r="X200" s="71"/>
      <c r="Y200" s="91"/>
      <c r="Z200" s="91"/>
      <c r="AA200" s="147">
        <f t="shared" si="33"/>
        <v>0</v>
      </c>
      <c r="AB200" s="73"/>
      <c r="AC200" s="92"/>
      <c r="AD200" s="91"/>
      <c r="AE200" s="147">
        <f t="shared" si="34"/>
        <v>0</v>
      </c>
      <c r="AF200" s="73"/>
      <c r="AG200" s="92"/>
      <c r="AH200" s="91"/>
      <c r="AI200" s="147">
        <f t="shared" si="35"/>
        <v>0</v>
      </c>
      <c r="AJ200" s="147">
        <f t="shared" si="36"/>
        <v>0</v>
      </c>
      <c r="AK200" s="147">
        <f t="shared" si="37"/>
        <v>0</v>
      </c>
      <c r="AL200" s="147">
        <f t="shared" si="38"/>
        <v>0</v>
      </c>
      <c r="AM200" s="73"/>
      <c r="AN200" s="73"/>
      <c r="AO200" s="147">
        <f t="shared" si="39"/>
        <v>0</v>
      </c>
      <c r="AR200" s="94" t="str">
        <f t="shared" si="40"/>
        <v/>
      </c>
      <c r="AS200" s="72">
        <f>IF(P200&gt;'Costes máximos'!$D$22,'Costes máximos'!$D$22,P200)</f>
        <v>0</v>
      </c>
      <c r="AT200" s="72">
        <f>IF(Q200&gt;'Costes máximos'!$D$22,'Costes máximos'!$D$22,Q200)</f>
        <v>0</v>
      </c>
      <c r="AU200" s="72">
        <f>IF(R200&gt;'Costes máximos'!$D$22,'Costes máximos'!$D$22,R200)</f>
        <v>0</v>
      </c>
      <c r="AV200" s="72">
        <f>IF(S200&gt;'Costes máximos'!$D$22,'Costes máximos'!$D$22,S200)</f>
        <v>0</v>
      </c>
      <c r="AW200" s="72">
        <f>IF(T200&gt;'Costes máximos'!$D$22,'Costes máximos'!$D$22,T200)</f>
        <v>0</v>
      </c>
    </row>
    <row r="201" spans="2:49" outlineLevel="1" x14ac:dyDescent="0.3">
      <c r="B201" s="101"/>
      <c r="C201" s="102"/>
      <c r="D201" s="102"/>
      <c r="E201" s="102"/>
      <c r="F201" s="145">
        <f>IFERROR(INDEX('2. Paquetes y Tareas'!$F$16:$F$65,MATCH(AR201,'2. Paquetes y Tareas'!$E$16:$E$65,0)),0)</f>
        <v>0</v>
      </c>
      <c r="G201" s="88"/>
      <c r="H201" s="146">
        <f>IF($C$48="Investigación industrial",IFERROR(INDEX('4. Presupuesto Total '!$G$25:$G$43,MATCH(G201,'4. Presupuesto Total '!$B$25:$B$43,0)),""),IFERROR(INDEX('4. Presupuesto Total '!$H$25:$H$43,MATCH(G201,'4. Presupuesto Total '!$B$25:$B$43,0)),))</f>
        <v>0</v>
      </c>
      <c r="I201" s="67">
        <v>1</v>
      </c>
      <c r="J201" s="67"/>
      <c r="K201" s="67"/>
      <c r="L201" s="67"/>
      <c r="M201" s="67"/>
      <c r="N201" s="67"/>
      <c r="O201" s="145">
        <f t="shared" si="29"/>
        <v>0</v>
      </c>
      <c r="P201" s="70"/>
      <c r="Q201" s="70"/>
      <c r="R201" s="70"/>
      <c r="S201" s="71"/>
      <c r="T201" s="71"/>
      <c r="U201" s="147">
        <f t="shared" si="30"/>
        <v>0</v>
      </c>
      <c r="V201" s="147">
        <f t="shared" si="31"/>
        <v>0</v>
      </c>
      <c r="W201" s="147">
        <f t="shared" si="32"/>
        <v>0</v>
      </c>
      <c r="X201" s="71"/>
      <c r="Y201" s="91"/>
      <c r="Z201" s="91"/>
      <c r="AA201" s="147">
        <f t="shared" si="33"/>
        <v>0</v>
      </c>
      <c r="AB201" s="73"/>
      <c r="AC201" s="92"/>
      <c r="AD201" s="91"/>
      <c r="AE201" s="147">
        <f t="shared" si="34"/>
        <v>0</v>
      </c>
      <c r="AF201" s="73"/>
      <c r="AG201" s="92"/>
      <c r="AH201" s="91"/>
      <c r="AI201" s="147">
        <f t="shared" si="35"/>
        <v>0</v>
      </c>
      <c r="AJ201" s="147">
        <f t="shared" si="36"/>
        <v>0</v>
      </c>
      <c r="AK201" s="147">
        <f t="shared" si="37"/>
        <v>0</v>
      </c>
      <c r="AL201" s="147">
        <f t="shared" si="38"/>
        <v>0</v>
      </c>
      <c r="AM201" s="73"/>
      <c r="AN201" s="73"/>
      <c r="AO201" s="147">
        <f t="shared" si="39"/>
        <v>0</v>
      </c>
      <c r="AR201" s="94" t="str">
        <f t="shared" si="40"/>
        <v/>
      </c>
      <c r="AS201" s="72">
        <f>IF(P201&gt;'Costes máximos'!$D$22,'Costes máximos'!$D$22,P201)</f>
        <v>0</v>
      </c>
      <c r="AT201" s="72">
        <f>IF(Q201&gt;'Costes máximos'!$D$22,'Costes máximos'!$D$22,Q201)</f>
        <v>0</v>
      </c>
      <c r="AU201" s="72">
        <f>IF(R201&gt;'Costes máximos'!$D$22,'Costes máximos'!$D$22,R201)</f>
        <v>0</v>
      </c>
      <c r="AV201" s="72">
        <f>IF(S201&gt;'Costes máximos'!$D$22,'Costes máximos'!$D$22,S201)</f>
        <v>0</v>
      </c>
      <c r="AW201" s="72">
        <f>IF(T201&gt;'Costes máximos'!$D$22,'Costes máximos'!$D$22,T201)</f>
        <v>0</v>
      </c>
    </row>
    <row r="202" spans="2:49" outlineLevel="1" x14ac:dyDescent="0.3">
      <c r="B202" s="101"/>
      <c r="C202" s="102"/>
      <c r="D202" s="102"/>
      <c r="E202" s="102"/>
      <c r="F202" s="145">
        <f>IFERROR(INDEX('2. Paquetes y Tareas'!$F$16:$F$65,MATCH(AR202,'2. Paquetes y Tareas'!$E$16:$E$65,0)),0)</f>
        <v>0</v>
      </c>
      <c r="G202" s="88"/>
      <c r="H202" s="146">
        <f>IF($C$48="Investigación industrial",IFERROR(INDEX('4. Presupuesto Total '!$G$25:$G$43,MATCH(G202,'4. Presupuesto Total '!$B$25:$B$43,0)),""),IFERROR(INDEX('4. Presupuesto Total '!$H$25:$H$43,MATCH(G202,'4. Presupuesto Total '!$B$25:$B$43,0)),))</f>
        <v>0</v>
      </c>
      <c r="I202" s="67">
        <v>1</v>
      </c>
      <c r="J202" s="67"/>
      <c r="K202" s="67"/>
      <c r="L202" s="67"/>
      <c r="M202" s="67"/>
      <c r="N202" s="67"/>
      <c r="O202" s="145">
        <f t="shared" si="29"/>
        <v>0</v>
      </c>
      <c r="P202" s="70"/>
      <c r="Q202" s="70"/>
      <c r="R202" s="70"/>
      <c r="S202" s="71"/>
      <c r="T202" s="71"/>
      <c r="U202" s="147">
        <f t="shared" si="30"/>
        <v>0</v>
      </c>
      <c r="V202" s="147">
        <f t="shared" si="31"/>
        <v>0</v>
      </c>
      <c r="W202" s="147">
        <f t="shared" si="32"/>
        <v>0</v>
      </c>
      <c r="X202" s="71"/>
      <c r="Y202" s="91"/>
      <c r="Z202" s="91"/>
      <c r="AA202" s="147">
        <f t="shared" si="33"/>
        <v>0</v>
      </c>
      <c r="AB202" s="73"/>
      <c r="AC202" s="92"/>
      <c r="AD202" s="91"/>
      <c r="AE202" s="147">
        <f t="shared" si="34"/>
        <v>0</v>
      </c>
      <c r="AF202" s="73"/>
      <c r="AG202" s="92"/>
      <c r="AH202" s="91"/>
      <c r="AI202" s="147">
        <f t="shared" si="35"/>
        <v>0</v>
      </c>
      <c r="AJ202" s="147">
        <f t="shared" si="36"/>
        <v>0</v>
      </c>
      <c r="AK202" s="147">
        <f t="shared" si="37"/>
        <v>0</v>
      </c>
      <c r="AL202" s="147">
        <f t="shared" si="38"/>
        <v>0</v>
      </c>
      <c r="AM202" s="73"/>
      <c r="AN202" s="73"/>
      <c r="AO202" s="147">
        <f t="shared" si="39"/>
        <v>0</v>
      </c>
      <c r="AR202" s="94" t="str">
        <f t="shared" si="40"/>
        <v/>
      </c>
      <c r="AS202" s="72">
        <f>IF(P202&gt;'Costes máximos'!$D$22,'Costes máximos'!$D$22,P202)</f>
        <v>0</v>
      </c>
      <c r="AT202" s="72">
        <f>IF(Q202&gt;'Costes máximos'!$D$22,'Costes máximos'!$D$22,Q202)</f>
        <v>0</v>
      </c>
      <c r="AU202" s="72">
        <f>IF(R202&gt;'Costes máximos'!$D$22,'Costes máximos'!$D$22,R202)</f>
        <v>0</v>
      </c>
      <c r="AV202" s="72">
        <f>IF(S202&gt;'Costes máximos'!$D$22,'Costes máximos'!$D$22,S202)</f>
        <v>0</v>
      </c>
      <c r="AW202" s="72">
        <f>IF(T202&gt;'Costes máximos'!$D$22,'Costes máximos'!$D$22,T202)</f>
        <v>0</v>
      </c>
    </row>
    <row r="203" spans="2:49" outlineLevel="1" x14ac:dyDescent="0.3">
      <c r="B203" s="101"/>
      <c r="C203" s="102"/>
      <c r="D203" s="102"/>
      <c r="E203" s="102"/>
      <c r="F203" s="145">
        <f>IFERROR(INDEX('2. Paquetes y Tareas'!$F$16:$F$65,MATCH(AR203,'2. Paquetes y Tareas'!$E$16:$E$65,0)),0)</f>
        <v>0</v>
      </c>
      <c r="G203" s="88"/>
      <c r="H203" s="146">
        <f>IF($C$48="Investigación industrial",IFERROR(INDEX('4. Presupuesto Total '!$G$25:$G$43,MATCH(G203,'4. Presupuesto Total '!$B$25:$B$43,0)),""),IFERROR(INDEX('4. Presupuesto Total '!$H$25:$H$43,MATCH(G203,'4. Presupuesto Total '!$B$25:$B$43,0)),))</f>
        <v>0</v>
      </c>
      <c r="I203" s="67">
        <v>1</v>
      </c>
      <c r="J203" s="67"/>
      <c r="K203" s="67"/>
      <c r="L203" s="67"/>
      <c r="M203" s="67"/>
      <c r="N203" s="67"/>
      <c r="O203" s="145">
        <f t="shared" si="29"/>
        <v>0</v>
      </c>
      <c r="P203" s="70"/>
      <c r="Q203" s="70"/>
      <c r="R203" s="70"/>
      <c r="S203" s="71"/>
      <c r="T203" s="71"/>
      <c r="U203" s="147">
        <f t="shared" si="30"/>
        <v>0</v>
      </c>
      <c r="V203" s="147">
        <f t="shared" si="31"/>
        <v>0</v>
      </c>
      <c r="W203" s="147">
        <f t="shared" si="32"/>
        <v>0</v>
      </c>
      <c r="X203" s="71"/>
      <c r="Y203" s="91"/>
      <c r="Z203" s="91"/>
      <c r="AA203" s="147">
        <f t="shared" si="33"/>
        <v>0</v>
      </c>
      <c r="AB203" s="73"/>
      <c r="AC203" s="92"/>
      <c r="AD203" s="91"/>
      <c r="AE203" s="147">
        <f t="shared" si="34"/>
        <v>0</v>
      </c>
      <c r="AF203" s="73"/>
      <c r="AG203" s="92"/>
      <c r="AH203" s="91"/>
      <c r="AI203" s="147">
        <f t="shared" si="35"/>
        <v>0</v>
      </c>
      <c r="AJ203" s="147">
        <f t="shared" si="36"/>
        <v>0</v>
      </c>
      <c r="AK203" s="147">
        <f t="shared" si="37"/>
        <v>0</v>
      </c>
      <c r="AL203" s="147">
        <f t="shared" si="38"/>
        <v>0</v>
      </c>
      <c r="AM203" s="73"/>
      <c r="AN203" s="73"/>
      <c r="AO203" s="147">
        <f t="shared" si="39"/>
        <v>0</v>
      </c>
      <c r="AR203" s="94" t="str">
        <f t="shared" si="40"/>
        <v/>
      </c>
      <c r="AS203" s="72">
        <f>IF(P203&gt;'Costes máximos'!$D$22,'Costes máximos'!$D$22,P203)</f>
        <v>0</v>
      </c>
      <c r="AT203" s="72">
        <f>IF(Q203&gt;'Costes máximos'!$D$22,'Costes máximos'!$D$22,Q203)</f>
        <v>0</v>
      </c>
      <c r="AU203" s="72">
        <f>IF(R203&gt;'Costes máximos'!$D$22,'Costes máximos'!$D$22,R203)</f>
        <v>0</v>
      </c>
      <c r="AV203" s="72">
        <f>IF(S203&gt;'Costes máximos'!$D$22,'Costes máximos'!$D$22,S203)</f>
        <v>0</v>
      </c>
      <c r="AW203" s="72">
        <f>IF(T203&gt;'Costes máximos'!$D$22,'Costes máximos'!$D$22,T203)</f>
        <v>0</v>
      </c>
    </row>
    <row r="204" spans="2:49" outlineLevel="1" x14ac:dyDescent="0.3">
      <c r="B204" s="101"/>
      <c r="C204" s="102"/>
      <c r="D204" s="102"/>
      <c r="E204" s="102"/>
      <c r="F204" s="145">
        <f>IFERROR(INDEX('2. Paquetes y Tareas'!$F$16:$F$65,MATCH(AR204,'2. Paquetes y Tareas'!$E$16:$E$65,0)),0)</f>
        <v>0</v>
      </c>
      <c r="G204" s="88"/>
      <c r="H204" s="146">
        <f>IF($C$48="Investigación industrial",IFERROR(INDEX('4. Presupuesto Total '!$G$25:$G$43,MATCH(G204,'4. Presupuesto Total '!$B$25:$B$43,0)),""),IFERROR(INDEX('4. Presupuesto Total '!$H$25:$H$43,MATCH(G204,'4. Presupuesto Total '!$B$25:$B$43,0)),))</f>
        <v>0</v>
      </c>
      <c r="I204" s="67">
        <v>1</v>
      </c>
      <c r="J204" s="67"/>
      <c r="K204" s="67"/>
      <c r="L204" s="67"/>
      <c r="M204" s="67"/>
      <c r="N204" s="67"/>
      <c r="O204" s="145">
        <f t="shared" si="29"/>
        <v>0</v>
      </c>
      <c r="P204" s="70"/>
      <c r="Q204" s="70"/>
      <c r="R204" s="70"/>
      <c r="S204" s="71"/>
      <c r="T204" s="71"/>
      <c r="U204" s="147">
        <f t="shared" si="30"/>
        <v>0</v>
      </c>
      <c r="V204" s="147">
        <f t="shared" si="31"/>
        <v>0</v>
      </c>
      <c r="W204" s="147">
        <f t="shared" si="32"/>
        <v>0</v>
      </c>
      <c r="X204" s="71"/>
      <c r="Y204" s="91"/>
      <c r="Z204" s="91"/>
      <c r="AA204" s="147">
        <f t="shared" si="33"/>
        <v>0</v>
      </c>
      <c r="AB204" s="73"/>
      <c r="AC204" s="92"/>
      <c r="AD204" s="91"/>
      <c r="AE204" s="147">
        <f t="shared" si="34"/>
        <v>0</v>
      </c>
      <c r="AF204" s="73"/>
      <c r="AG204" s="92"/>
      <c r="AH204" s="91"/>
      <c r="AI204" s="147">
        <f t="shared" si="35"/>
        <v>0</v>
      </c>
      <c r="AJ204" s="147">
        <f t="shared" si="36"/>
        <v>0</v>
      </c>
      <c r="AK204" s="147">
        <f t="shared" si="37"/>
        <v>0</v>
      </c>
      <c r="AL204" s="147">
        <f t="shared" si="38"/>
        <v>0</v>
      </c>
      <c r="AM204" s="73"/>
      <c r="AN204" s="73"/>
      <c r="AO204" s="147">
        <f t="shared" si="39"/>
        <v>0</v>
      </c>
      <c r="AR204" s="94" t="str">
        <f t="shared" si="40"/>
        <v/>
      </c>
      <c r="AS204" s="72">
        <f>IF(P204&gt;'Costes máximos'!$D$22,'Costes máximos'!$D$22,P204)</f>
        <v>0</v>
      </c>
      <c r="AT204" s="72">
        <f>IF(Q204&gt;'Costes máximos'!$D$22,'Costes máximos'!$D$22,Q204)</f>
        <v>0</v>
      </c>
      <c r="AU204" s="72">
        <f>IF(R204&gt;'Costes máximos'!$D$22,'Costes máximos'!$D$22,R204)</f>
        <v>0</v>
      </c>
      <c r="AV204" s="72">
        <f>IF(S204&gt;'Costes máximos'!$D$22,'Costes máximos'!$D$22,S204)</f>
        <v>0</v>
      </c>
      <c r="AW204" s="72">
        <f>IF(T204&gt;'Costes máximos'!$D$22,'Costes máximos'!$D$22,T204)</f>
        <v>0</v>
      </c>
    </row>
    <row r="205" spans="2:49" outlineLevel="1" x14ac:dyDescent="0.3">
      <c r="B205" s="101"/>
      <c r="C205" s="102"/>
      <c r="D205" s="102"/>
      <c r="E205" s="102"/>
      <c r="F205" s="145">
        <f>IFERROR(INDEX('2. Paquetes y Tareas'!$F$16:$F$65,MATCH(AR205,'2. Paquetes y Tareas'!$E$16:$E$65,0)),0)</f>
        <v>0</v>
      </c>
      <c r="G205" s="88"/>
      <c r="H205" s="146">
        <f>IF($C$48="Investigación industrial",IFERROR(INDEX('4. Presupuesto Total '!$G$25:$G$43,MATCH(G205,'4. Presupuesto Total '!$B$25:$B$43,0)),""),IFERROR(INDEX('4. Presupuesto Total '!$H$25:$H$43,MATCH(G205,'4. Presupuesto Total '!$B$25:$B$43,0)),))</f>
        <v>0</v>
      </c>
      <c r="I205" s="67">
        <v>1</v>
      </c>
      <c r="J205" s="67"/>
      <c r="K205" s="67"/>
      <c r="L205" s="67"/>
      <c r="M205" s="67"/>
      <c r="N205" s="67"/>
      <c r="O205" s="145">
        <f t="shared" si="29"/>
        <v>0</v>
      </c>
      <c r="P205" s="70"/>
      <c r="Q205" s="70"/>
      <c r="R205" s="70"/>
      <c r="S205" s="71"/>
      <c r="T205" s="71"/>
      <c r="U205" s="147">
        <f t="shared" si="30"/>
        <v>0</v>
      </c>
      <c r="V205" s="147">
        <f t="shared" si="31"/>
        <v>0</v>
      </c>
      <c r="W205" s="147">
        <f t="shared" si="32"/>
        <v>0</v>
      </c>
      <c r="X205" s="71"/>
      <c r="Y205" s="91"/>
      <c r="Z205" s="91"/>
      <c r="AA205" s="147">
        <f t="shared" si="33"/>
        <v>0</v>
      </c>
      <c r="AB205" s="73"/>
      <c r="AC205" s="92"/>
      <c r="AD205" s="91"/>
      <c r="AE205" s="147">
        <f t="shared" si="34"/>
        <v>0</v>
      </c>
      <c r="AF205" s="73"/>
      <c r="AG205" s="92"/>
      <c r="AH205" s="91"/>
      <c r="AI205" s="147">
        <f t="shared" si="35"/>
        <v>0</v>
      </c>
      <c r="AJ205" s="147">
        <f t="shared" si="36"/>
        <v>0</v>
      </c>
      <c r="AK205" s="147">
        <f t="shared" si="37"/>
        <v>0</v>
      </c>
      <c r="AL205" s="147">
        <f t="shared" si="38"/>
        <v>0</v>
      </c>
      <c r="AM205" s="73"/>
      <c r="AN205" s="73"/>
      <c r="AO205" s="147">
        <f t="shared" si="39"/>
        <v>0</v>
      </c>
      <c r="AR205" s="94" t="str">
        <f t="shared" si="40"/>
        <v/>
      </c>
      <c r="AS205" s="72">
        <f>IF(P205&gt;'Costes máximos'!$D$22,'Costes máximos'!$D$22,P205)</f>
        <v>0</v>
      </c>
      <c r="AT205" s="72">
        <f>IF(Q205&gt;'Costes máximos'!$D$22,'Costes máximos'!$D$22,Q205)</f>
        <v>0</v>
      </c>
      <c r="AU205" s="72">
        <f>IF(R205&gt;'Costes máximos'!$D$22,'Costes máximos'!$D$22,R205)</f>
        <v>0</v>
      </c>
      <c r="AV205" s="72">
        <f>IF(S205&gt;'Costes máximos'!$D$22,'Costes máximos'!$D$22,S205)</f>
        <v>0</v>
      </c>
      <c r="AW205" s="72">
        <f>IF(T205&gt;'Costes máximos'!$D$22,'Costes máximos'!$D$22,T205)</f>
        <v>0</v>
      </c>
    </row>
    <row r="206" spans="2:49" outlineLevel="1" x14ac:dyDescent="0.3">
      <c r="B206" s="101"/>
      <c r="C206" s="102"/>
      <c r="D206" s="102"/>
      <c r="E206" s="102"/>
      <c r="F206" s="145">
        <f>IFERROR(INDEX('2. Paquetes y Tareas'!$F$16:$F$65,MATCH(AR206,'2. Paquetes y Tareas'!$E$16:$E$65,0)),0)</f>
        <v>0</v>
      </c>
      <c r="G206" s="88"/>
      <c r="H206" s="146">
        <f>IF($C$48="Investigación industrial",IFERROR(INDEX('4. Presupuesto Total '!$G$25:$G$43,MATCH(G206,'4. Presupuesto Total '!$B$25:$B$43,0)),""),IFERROR(INDEX('4. Presupuesto Total '!$H$25:$H$43,MATCH(G206,'4. Presupuesto Total '!$B$25:$B$43,0)),))</f>
        <v>0</v>
      </c>
      <c r="I206" s="67">
        <v>1</v>
      </c>
      <c r="J206" s="67"/>
      <c r="K206" s="67"/>
      <c r="L206" s="67"/>
      <c r="M206" s="67"/>
      <c r="N206" s="67"/>
      <c r="O206" s="145">
        <f t="shared" si="29"/>
        <v>0</v>
      </c>
      <c r="P206" s="70"/>
      <c r="Q206" s="70"/>
      <c r="R206" s="70"/>
      <c r="S206" s="71"/>
      <c r="T206" s="71"/>
      <c r="U206" s="147">
        <f t="shared" si="30"/>
        <v>0</v>
      </c>
      <c r="V206" s="147">
        <f t="shared" si="31"/>
        <v>0</v>
      </c>
      <c r="W206" s="147">
        <f t="shared" si="32"/>
        <v>0</v>
      </c>
      <c r="X206" s="71"/>
      <c r="Y206" s="91"/>
      <c r="Z206" s="91"/>
      <c r="AA206" s="147">
        <f t="shared" si="33"/>
        <v>0</v>
      </c>
      <c r="AB206" s="73"/>
      <c r="AC206" s="92"/>
      <c r="AD206" s="91"/>
      <c r="AE206" s="147">
        <f t="shared" si="34"/>
        <v>0</v>
      </c>
      <c r="AF206" s="73"/>
      <c r="AG206" s="92"/>
      <c r="AH206" s="91"/>
      <c r="AI206" s="147">
        <f t="shared" si="35"/>
        <v>0</v>
      </c>
      <c r="AJ206" s="147">
        <f t="shared" si="36"/>
        <v>0</v>
      </c>
      <c r="AK206" s="147">
        <f t="shared" si="37"/>
        <v>0</v>
      </c>
      <c r="AL206" s="147">
        <f t="shared" si="38"/>
        <v>0</v>
      </c>
      <c r="AM206" s="73"/>
      <c r="AN206" s="73"/>
      <c r="AO206" s="147">
        <f t="shared" si="39"/>
        <v>0</v>
      </c>
      <c r="AR206" s="94" t="str">
        <f t="shared" si="40"/>
        <v/>
      </c>
      <c r="AS206" s="72">
        <f>IF(P206&gt;'Costes máximos'!$D$22,'Costes máximos'!$D$22,P206)</f>
        <v>0</v>
      </c>
      <c r="AT206" s="72">
        <f>IF(Q206&gt;'Costes máximos'!$D$22,'Costes máximos'!$D$22,Q206)</f>
        <v>0</v>
      </c>
      <c r="AU206" s="72">
        <f>IF(R206&gt;'Costes máximos'!$D$22,'Costes máximos'!$D$22,R206)</f>
        <v>0</v>
      </c>
      <c r="AV206" s="72">
        <f>IF(S206&gt;'Costes máximos'!$D$22,'Costes máximos'!$D$22,S206)</f>
        <v>0</v>
      </c>
      <c r="AW206" s="72">
        <f>IF(T206&gt;'Costes máximos'!$D$22,'Costes máximos'!$D$22,T206)</f>
        <v>0</v>
      </c>
    </row>
    <row r="207" spans="2:49" outlineLevel="1" x14ac:dyDescent="0.3">
      <c r="B207" s="101"/>
      <c r="C207" s="102"/>
      <c r="D207" s="102"/>
      <c r="E207" s="102"/>
      <c r="F207" s="145">
        <f>IFERROR(INDEX('2. Paquetes y Tareas'!$F$16:$F$65,MATCH(AR207,'2. Paquetes y Tareas'!$E$16:$E$65,0)),0)</f>
        <v>0</v>
      </c>
      <c r="G207" s="88"/>
      <c r="H207" s="146">
        <f>IF($C$48="Investigación industrial",IFERROR(INDEX('4. Presupuesto Total '!$G$25:$G$43,MATCH(G207,'4. Presupuesto Total '!$B$25:$B$43,0)),""),IFERROR(INDEX('4. Presupuesto Total '!$H$25:$H$43,MATCH(G207,'4. Presupuesto Total '!$B$25:$B$43,0)),))</f>
        <v>0</v>
      </c>
      <c r="I207" s="67">
        <v>1</v>
      </c>
      <c r="J207" s="67"/>
      <c r="K207" s="67"/>
      <c r="L207" s="67"/>
      <c r="M207" s="67"/>
      <c r="N207" s="67"/>
      <c r="O207" s="145">
        <f t="shared" si="29"/>
        <v>0</v>
      </c>
      <c r="P207" s="70"/>
      <c r="Q207" s="70"/>
      <c r="R207" s="70"/>
      <c r="S207" s="71"/>
      <c r="T207" s="71"/>
      <c r="U207" s="147">
        <f t="shared" si="30"/>
        <v>0</v>
      </c>
      <c r="V207" s="147">
        <f t="shared" si="31"/>
        <v>0</v>
      </c>
      <c r="W207" s="147">
        <f t="shared" si="32"/>
        <v>0</v>
      </c>
      <c r="X207" s="71"/>
      <c r="Y207" s="91"/>
      <c r="Z207" s="91"/>
      <c r="AA207" s="147">
        <f t="shared" si="33"/>
        <v>0</v>
      </c>
      <c r="AB207" s="73"/>
      <c r="AC207" s="92"/>
      <c r="AD207" s="91"/>
      <c r="AE207" s="147">
        <f t="shared" si="34"/>
        <v>0</v>
      </c>
      <c r="AF207" s="73"/>
      <c r="AG207" s="92"/>
      <c r="AH207" s="91"/>
      <c r="AI207" s="147">
        <f t="shared" si="35"/>
        <v>0</v>
      </c>
      <c r="AJ207" s="147">
        <f t="shared" si="36"/>
        <v>0</v>
      </c>
      <c r="AK207" s="147">
        <f t="shared" si="37"/>
        <v>0</v>
      </c>
      <c r="AL207" s="147">
        <f t="shared" si="38"/>
        <v>0</v>
      </c>
      <c r="AM207" s="73"/>
      <c r="AN207" s="73"/>
      <c r="AO207" s="147">
        <f t="shared" si="39"/>
        <v>0</v>
      </c>
      <c r="AR207" s="94" t="str">
        <f t="shared" si="40"/>
        <v/>
      </c>
      <c r="AS207" s="72">
        <f>IF(P207&gt;'Costes máximos'!$D$22,'Costes máximos'!$D$22,P207)</f>
        <v>0</v>
      </c>
      <c r="AT207" s="72">
        <f>IF(Q207&gt;'Costes máximos'!$D$22,'Costes máximos'!$D$22,Q207)</f>
        <v>0</v>
      </c>
      <c r="AU207" s="72">
        <f>IF(R207&gt;'Costes máximos'!$D$22,'Costes máximos'!$D$22,R207)</f>
        <v>0</v>
      </c>
      <c r="AV207" s="72">
        <f>IF(S207&gt;'Costes máximos'!$D$22,'Costes máximos'!$D$22,S207)</f>
        <v>0</v>
      </c>
      <c r="AW207" s="72">
        <f>IF(T207&gt;'Costes máximos'!$D$22,'Costes máximos'!$D$22,T207)</f>
        <v>0</v>
      </c>
    </row>
    <row r="208" spans="2:49" outlineLevel="1" x14ac:dyDescent="0.3">
      <c r="B208" s="101"/>
      <c r="C208" s="102"/>
      <c r="D208" s="102"/>
      <c r="E208" s="102"/>
      <c r="F208" s="145">
        <f>IFERROR(INDEX('2. Paquetes y Tareas'!$F$16:$F$65,MATCH(AR208,'2. Paquetes y Tareas'!$E$16:$E$65,0)),0)</f>
        <v>0</v>
      </c>
      <c r="G208" s="88"/>
      <c r="H208" s="146">
        <f>IF($C$48="Investigación industrial",IFERROR(INDEX('4. Presupuesto Total '!$G$25:$G$43,MATCH(G208,'4. Presupuesto Total '!$B$25:$B$43,0)),""),IFERROR(INDEX('4. Presupuesto Total '!$H$25:$H$43,MATCH(G208,'4. Presupuesto Total '!$B$25:$B$43,0)),))</f>
        <v>0</v>
      </c>
      <c r="I208" s="67">
        <v>1</v>
      </c>
      <c r="J208" s="67"/>
      <c r="K208" s="67"/>
      <c r="L208" s="67"/>
      <c r="M208" s="67"/>
      <c r="N208" s="67"/>
      <c r="O208" s="145">
        <f t="shared" si="29"/>
        <v>0</v>
      </c>
      <c r="P208" s="70"/>
      <c r="Q208" s="70"/>
      <c r="R208" s="70"/>
      <c r="S208" s="71"/>
      <c r="T208" s="71"/>
      <c r="U208" s="147">
        <f t="shared" si="30"/>
        <v>0</v>
      </c>
      <c r="V208" s="147">
        <f t="shared" si="31"/>
        <v>0</v>
      </c>
      <c r="W208" s="147">
        <f t="shared" si="32"/>
        <v>0</v>
      </c>
      <c r="X208" s="71"/>
      <c r="Y208" s="91"/>
      <c r="Z208" s="91"/>
      <c r="AA208" s="147">
        <f t="shared" si="33"/>
        <v>0</v>
      </c>
      <c r="AB208" s="73"/>
      <c r="AC208" s="92"/>
      <c r="AD208" s="91"/>
      <c r="AE208" s="147">
        <f t="shared" si="34"/>
        <v>0</v>
      </c>
      <c r="AF208" s="73"/>
      <c r="AG208" s="92"/>
      <c r="AH208" s="91"/>
      <c r="AI208" s="147">
        <f t="shared" si="35"/>
        <v>0</v>
      </c>
      <c r="AJ208" s="147">
        <f t="shared" si="36"/>
        <v>0</v>
      </c>
      <c r="AK208" s="147">
        <f t="shared" si="37"/>
        <v>0</v>
      </c>
      <c r="AL208" s="147">
        <f t="shared" si="38"/>
        <v>0</v>
      </c>
      <c r="AM208" s="73"/>
      <c r="AN208" s="73"/>
      <c r="AO208" s="147">
        <f t="shared" si="39"/>
        <v>0</v>
      </c>
      <c r="AR208" s="94" t="str">
        <f t="shared" si="40"/>
        <v/>
      </c>
      <c r="AS208" s="72">
        <f>IF(P208&gt;'Costes máximos'!$D$22,'Costes máximos'!$D$22,P208)</f>
        <v>0</v>
      </c>
      <c r="AT208" s="72">
        <f>IF(Q208&gt;'Costes máximos'!$D$22,'Costes máximos'!$D$22,Q208)</f>
        <v>0</v>
      </c>
      <c r="AU208" s="72">
        <f>IF(R208&gt;'Costes máximos'!$D$22,'Costes máximos'!$D$22,R208)</f>
        <v>0</v>
      </c>
      <c r="AV208" s="72">
        <f>IF(S208&gt;'Costes máximos'!$D$22,'Costes máximos'!$D$22,S208)</f>
        <v>0</v>
      </c>
      <c r="AW208" s="72">
        <f>IF(T208&gt;'Costes máximos'!$D$22,'Costes máximos'!$D$22,T208)</f>
        <v>0</v>
      </c>
    </row>
    <row r="209" spans="2:49" x14ac:dyDescent="0.3">
      <c r="B209" s="101"/>
      <c r="C209" s="102"/>
      <c r="D209" s="102"/>
      <c r="E209" s="102"/>
      <c r="F209" s="145">
        <f>IFERROR(INDEX('2. Paquetes y Tareas'!$F$16:$F$65,MATCH(AR209,'2. Paquetes y Tareas'!$E$16:$E$65,0)),0)</f>
        <v>0</v>
      </c>
      <c r="G209" s="88"/>
      <c r="H209" s="146">
        <f>IF($C$48="Investigación industrial",IFERROR(INDEX('4. Presupuesto Total '!$G$25:$G$43,MATCH(G209,'4. Presupuesto Total '!$B$25:$B$43,0)),""),IFERROR(INDEX('4. Presupuesto Total '!$H$25:$H$43,MATCH(G209,'4. Presupuesto Total '!$B$25:$B$43,0)),))</f>
        <v>0</v>
      </c>
      <c r="I209" s="67">
        <v>1</v>
      </c>
      <c r="J209" s="67"/>
      <c r="K209" s="67"/>
      <c r="L209" s="67"/>
      <c r="M209" s="67"/>
      <c r="N209" s="67"/>
      <c r="O209" s="145">
        <f t="shared" si="29"/>
        <v>0</v>
      </c>
      <c r="P209" s="70"/>
      <c r="Q209" s="70"/>
      <c r="R209" s="70"/>
      <c r="S209" s="71"/>
      <c r="T209" s="71"/>
      <c r="U209" s="147">
        <f t="shared" si="30"/>
        <v>0</v>
      </c>
      <c r="V209" s="147">
        <f t="shared" si="31"/>
        <v>0</v>
      </c>
      <c r="W209" s="147">
        <f t="shared" si="32"/>
        <v>0</v>
      </c>
      <c r="X209" s="71"/>
      <c r="Y209" s="91"/>
      <c r="Z209" s="91"/>
      <c r="AA209" s="147">
        <f t="shared" si="33"/>
        <v>0</v>
      </c>
      <c r="AB209" s="73"/>
      <c r="AC209" s="92"/>
      <c r="AD209" s="91"/>
      <c r="AE209" s="147">
        <f t="shared" si="34"/>
        <v>0</v>
      </c>
      <c r="AF209" s="73"/>
      <c r="AG209" s="92"/>
      <c r="AH209" s="91"/>
      <c r="AI209" s="147">
        <f t="shared" si="35"/>
        <v>0</v>
      </c>
      <c r="AJ209" s="147">
        <f t="shared" si="36"/>
        <v>0</v>
      </c>
      <c r="AK209" s="147">
        <f t="shared" si="37"/>
        <v>0</v>
      </c>
      <c r="AL209" s="147">
        <f t="shared" si="38"/>
        <v>0</v>
      </c>
      <c r="AM209" s="73"/>
      <c r="AN209" s="73"/>
      <c r="AO209" s="147">
        <f t="shared" si="39"/>
        <v>0</v>
      </c>
      <c r="AR209" s="94" t="str">
        <f t="shared" si="40"/>
        <v/>
      </c>
      <c r="AS209" s="72">
        <f>IF(P209&gt;'Costes máximos'!$D$22,'Costes máximos'!$D$22,P209)</f>
        <v>0</v>
      </c>
      <c r="AT209" s="72">
        <f>IF(Q209&gt;'Costes máximos'!$D$22,'Costes máximos'!$D$22,Q209)</f>
        <v>0</v>
      </c>
      <c r="AU209" s="72">
        <f>IF(R209&gt;'Costes máximos'!$D$22,'Costes máximos'!$D$22,R209)</f>
        <v>0</v>
      </c>
      <c r="AV209" s="72">
        <f>IF(S209&gt;'Costes máximos'!$D$22,'Costes máximos'!$D$22,S209)</f>
        <v>0</v>
      </c>
      <c r="AW209" s="72">
        <f>IF(T209&gt;'Costes máximos'!$D$22,'Costes máximos'!$D$22,T209)</f>
        <v>0</v>
      </c>
    </row>
    <row r="210" spans="2:49" outlineLevel="1" x14ac:dyDescent="0.3">
      <c r="B210" s="101"/>
      <c r="C210" s="102"/>
      <c r="D210" s="102"/>
      <c r="E210" s="102"/>
      <c r="F210" s="145">
        <f>IFERROR(INDEX('2. Paquetes y Tareas'!$F$16:$F$65,MATCH(AR210,'2. Paquetes y Tareas'!$E$16:$E$65,0)),0)</f>
        <v>0</v>
      </c>
      <c r="G210" s="88"/>
      <c r="H210" s="146">
        <f>IF($C$48="Investigación industrial",IFERROR(INDEX('4. Presupuesto Total '!$G$25:$G$43,MATCH(G210,'4. Presupuesto Total '!$B$25:$B$43,0)),""),IFERROR(INDEX('4. Presupuesto Total '!$H$25:$H$43,MATCH(G210,'4. Presupuesto Total '!$B$25:$B$43,0)),))</f>
        <v>0</v>
      </c>
      <c r="I210" s="67">
        <v>1</v>
      </c>
      <c r="J210" s="67"/>
      <c r="K210" s="67"/>
      <c r="L210" s="67"/>
      <c r="M210" s="67"/>
      <c r="N210" s="67"/>
      <c r="O210" s="145">
        <f t="shared" si="29"/>
        <v>0</v>
      </c>
      <c r="P210" s="70"/>
      <c r="Q210" s="70"/>
      <c r="R210" s="70"/>
      <c r="S210" s="71"/>
      <c r="T210" s="71"/>
      <c r="U210" s="147">
        <f t="shared" si="30"/>
        <v>0</v>
      </c>
      <c r="V210" s="147">
        <f t="shared" si="31"/>
        <v>0</v>
      </c>
      <c r="W210" s="147">
        <f t="shared" si="32"/>
        <v>0</v>
      </c>
      <c r="X210" s="71"/>
      <c r="Y210" s="91"/>
      <c r="Z210" s="91"/>
      <c r="AA210" s="147">
        <f t="shared" si="33"/>
        <v>0</v>
      </c>
      <c r="AB210" s="73"/>
      <c r="AC210" s="92"/>
      <c r="AD210" s="91"/>
      <c r="AE210" s="147">
        <f t="shared" si="34"/>
        <v>0</v>
      </c>
      <c r="AF210" s="73"/>
      <c r="AG210" s="92"/>
      <c r="AH210" s="91"/>
      <c r="AI210" s="147">
        <f t="shared" si="35"/>
        <v>0</v>
      </c>
      <c r="AJ210" s="147">
        <f t="shared" si="36"/>
        <v>0</v>
      </c>
      <c r="AK210" s="147">
        <f t="shared" si="37"/>
        <v>0</v>
      </c>
      <c r="AL210" s="147">
        <f t="shared" si="38"/>
        <v>0</v>
      </c>
      <c r="AM210" s="73"/>
      <c r="AN210" s="73"/>
      <c r="AO210" s="147">
        <f t="shared" si="39"/>
        <v>0</v>
      </c>
      <c r="AR210" s="94" t="str">
        <f t="shared" si="40"/>
        <v/>
      </c>
      <c r="AS210" s="72">
        <f>IF(P210&gt;'Costes máximos'!$D$22,'Costes máximos'!$D$22,P210)</f>
        <v>0</v>
      </c>
      <c r="AT210" s="72">
        <f>IF(Q210&gt;'Costes máximos'!$D$22,'Costes máximos'!$D$22,Q210)</f>
        <v>0</v>
      </c>
      <c r="AU210" s="72">
        <f>IF(R210&gt;'Costes máximos'!$D$22,'Costes máximos'!$D$22,R210)</f>
        <v>0</v>
      </c>
      <c r="AV210" s="72">
        <f>IF(S210&gt;'Costes máximos'!$D$22,'Costes máximos'!$D$22,S210)</f>
        <v>0</v>
      </c>
      <c r="AW210" s="72">
        <f>IF(T210&gt;'Costes máximos'!$D$22,'Costes máximos'!$D$22,T210)</f>
        <v>0</v>
      </c>
    </row>
    <row r="211" spans="2:49" outlineLevel="1" x14ac:dyDescent="0.3">
      <c r="B211" s="101"/>
      <c r="C211" s="102"/>
      <c r="D211" s="102"/>
      <c r="E211" s="102"/>
      <c r="F211" s="145">
        <f>IFERROR(INDEX('2. Paquetes y Tareas'!$F$16:$F$65,MATCH(AR211,'2. Paquetes y Tareas'!$E$16:$E$65,0)),0)</f>
        <v>0</v>
      </c>
      <c r="G211" s="88"/>
      <c r="H211" s="146">
        <f>IF($C$48="Investigación industrial",IFERROR(INDEX('4. Presupuesto Total '!$G$25:$G$43,MATCH(G211,'4. Presupuesto Total '!$B$25:$B$43,0)),""),IFERROR(INDEX('4. Presupuesto Total '!$H$25:$H$43,MATCH(G211,'4. Presupuesto Total '!$B$25:$B$43,0)),))</f>
        <v>0</v>
      </c>
      <c r="I211" s="67">
        <v>1</v>
      </c>
      <c r="J211" s="67"/>
      <c r="K211" s="67"/>
      <c r="L211" s="67"/>
      <c r="M211" s="67"/>
      <c r="N211" s="67"/>
      <c r="O211" s="145">
        <f t="shared" si="29"/>
        <v>0</v>
      </c>
      <c r="P211" s="70"/>
      <c r="Q211" s="70"/>
      <c r="R211" s="70"/>
      <c r="S211" s="71"/>
      <c r="T211" s="71"/>
      <c r="U211" s="147">
        <f t="shared" si="30"/>
        <v>0</v>
      </c>
      <c r="V211" s="147">
        <f t="shared" si="31"/>
        <v>0</v>
      </c>
      <c r="W211" s="147">
        <f t="shared" si="32"/>
        <v>0</v>
      </c>
      <c r="X211" s="71"/>
      <c r="Y211" s="91"/>
      <c r="Z211" s="91"/>
      <c r="AA211" s="147">
        <f t="shared" si="33"/>
        <v>0</v>
      </c>
      <c r="AB211" s="73"/>
      <c r="AC211" s="92"/>
      <c r="AD211" s="91"/>
      <c r="AE211" s="147">
        <f t="shared" si="34"/>
        <v>0</v>
      </c>
      <c r="AF211" s="73"/>
      <c r="AG211" s="92"/>
      <c r="AH211" s="91"/>
      <c r="AI211" s="147">
        <f t="shared" si="35"/>
        <v>0</v>
      </c>
      <c r="AJ211" s="147">
        <f t="shared" si="36"/>
        <v>0</v>
      </c>
      <c r="AK211" s="147">
        <f t="shared" si="37"/>
        <v>0</v>
      </c>
      <c r="AL211" s="147">
        <f t="shared" si="38"/>
        <v>0</v>
      </c>
      <c r="AM211" s="73"/>
      <c r="AN211" s="73"/>
      <c r="AO211" s="147">
        <f t="shared" si="39"/>
        <v>0</v>
      </c>
      <c r="AR211" s="94" t="str">
        <f t="shared" si="40"/>
        <v/>
      </c>
      <c r="AS211" s="72">
        <f>IF(P211&gt;'Costes máximos'!$D$22,'Costes máximos'!$D$22,P211)</f>
        <v>0</v>
      </c>
      <c r="AT211" s="72">
        <f>IF(Q211&gt;'Costes máximos'!$D$22,'Costes máximos'!$D$22,Q211)</f>
        <v>0</v>
      </c>
      <c r="AU211" s="72">
        <f>IF(R211&gt;'Costes máximos'!$D$22,'Costes máximos'!$D$22,R211)</f>
        <v>0</v>
      </c>
      <c r="AV211" s="72">
        <f>IF(S211&gt;'Costes máximos'!$D$22,'Costes máximos'!$D$22,S211)</f>
        <v>0</v>
      </c>
      <c r="AW211" s="72">
        <f>IF(T211&gt;'Costes máximos'!$D$22,'Costes máximos'!$D$22,T211)</f>
        <v>0</v>
      </c>
    </row>
    <row r="212" spans="2:49" outlineLevel="1" x14ac:dyDescent="0.3">
      <c r="B212" s="101"/>
      <c r="C212" s="102"/>
      <c r="D212" s="102"/>
      <c r="E212" s="102"/>
      <c r="F212" s="145">
        <f>IFERROR(INDEX('2. Paquetes y Tareas'!$F$16:$F$65,MATCH(AR212,'2. Paquetes y Tareas'!$E$16:$E$65,0)),0)</f>
        <v>0</v>
      </c>
      <c r="G212" s="88"/>
      <c r="H212" s="146">
        <f>IF($C$48="Investigación industrial",IFERROR(INDEX('4. Presupuesto Total '!$G$25:$G$43,MATCH(G212,'4. Presupuesto Total '!$B$25:$B$43,0)),""),IFERROR(INDEX('4. Presupuesto Total '!$H$25:$H$43,MATCH(G212,'4. Presupuesto Total '!$B$25:$B$43,0)),))</f>
        <v>0</v>
      </c>
      <c r="I212" s="67">
        <v>1</v>
      </c>
      <c r="J212" s="67"/>
      <c r="K212" s="67"/>
      <c r="L212" s="67"/>
      <c r="M212" s="67"/>
      <c r="N212" s="67"/>
      <c r="O212" s="145">
        <f t="shared" si="29"/>
        <v>0</v>
      </c>
      <c r="P212" s="70"/>
      <c r="Q212" s="70"/>
      <c r="R212" s="70"/>
      <c r="S212" s="71"/>
      <c r="T212" s="71"/>
      <c r="U212" s="147">
        <f t="shared" si="30"/>
        <v>0</v>
      </c>
      <c r="V212" s="147">
        <f t="shared" si="31"/>
        <v>0</v>
      </c>
      <c r="W212" s="147">
        <f t="shared" si="32"/>
        <v>0</v>
      </c>
      <c r="X212" s="71"/>
      <c r="Y212" s="91"/>
      <c r="Z212" s="91"/>
      <c r="AA212" s="147">
        <f t="shared" si="33"/>
        <v>0</v>
      </c>
      <c r="AB212" s="73"/>
      <c r="AC212" s="92"/>
      <c r="AD212" s="91"/>
      <c r="AE212" s="147">
        <f t="shared" si="34"/>
        <v>0</v>
      </c>
      <c r="AF212" s="73"/>
      <c r="AG212" s="92"/>
      <c r="AH212" s="91"/>
      <c r="AI212" s="147">
        <f t="shared" si="35"/>
        <v>0</v>
      </c>
      <c r="AJ212" s="147">
        <f t="shared" si="36"/>
        <v>0</v>
      </c>
      <c r="AK212" s="147">
        <f t="shared" si="37"/>
        <v>0</v>
      </c>
      <c r="AL212" s="147">
        <f t="shared" si="38"/>
        <v>0</v>
      </c>
      <c r="AM212" s="73"/>
      <c r="AN212" s="73"/>
      <c r="AO212" s="147">
        <f t="shared" si="39"/>
        <v>0</v>
      </c>
      <c r="AR212" s="94" t="str">
        <f t="shared" si="40"/>
        <v/>
      </c>
      <c r="AS212" s="72">
        <f>IF(P212&gt;'Costes máximos'!$D$22,'Costes máximos'!$D$22,P212)</f>
        <v>0</v>
      </c>
      <c r="AT212" s="72">
        <f>IF(Q212&gt;'Costes máximos'!$D$22,'Costes máximos'!$D$22,Q212)</f>
        <v>0</v>
      </c>
      <c r="AU212" s="72">
        <f>IF(R212&gt;'Costes máximos'!$D$22,'Costes máximos'!$D$22,R212)</f>
        <v>0</v>
      </c>
      <c r="AV212" s="72">
        <f>IF(S212&gt;'Costes máximos'!$D$22,'Costes máximos'!$D$22,S212)</f>
        <v>0</v>
      </c>
      <c r="AW212" s="72">
        <f>IF(T212&gt;'Costes máximos'!$D$22,'Costes máximos'!$D$22,T212)</f>
        <v>0</v>
      </c>
    </row>
    <row r="213" spans="2:49" outlineLevel="1" x14ac:dyDescent="0.3">
      <c r="B213" s="101"/>
      <c r="C213" s="102"/>
      <c r="D213" s="102"/>
      <c r="E213" s="102"/>
      <c r="F213" s="145">
        <f>IFERROR(INDEX('2. Paquetes y Tareas'!$F$16:$F$65,MATCH(AR213,'2. Paquetes y Tareas'!$E$16:$E$65,0)),0)</f>
        <v>0</v>
      </c>
      <c r="G213" s="88"/>
      <c r="H213" s="146">
        <f>IF($C$48="Investigación industrial",IFERROR(INDEX('4. Presupuesto Total '!$G$25:$G$43,MATCH(G213,'4. Presupuesto Total '!$B$25:$B$43,0)),""),IFERROR(INDEX('4. Presupuesto Total '!$H$25:$H$43,MATCH(G213,'4. Presupuesto Total '!$B$25:$B$43,0)),))</f>
        <v>0</v>
      </c>
      <c r="I213" s="67">
        <v>1</v>
      </c>
      <c r="J213" s="67"/>
      <c r="K213" s="67"/>
      <c r="L213" s="67"/>
      <c r="M213" s="67"/>
      <c r="N213" s="67"/>
      <c r="O213" s="145">
        <f t="shared" si="29"/>
        <v>0</v>
      </c>
      <c r="P213" s="70"/>
      <c r="Q213" s="70"/>
      <c r="R213" s="70"/>
      <c r="S213" s="71"/>
      <c r="T213" s="71"/>
      <c r="U213" s="147">
        <f t="shared" si="30"/>
        <v>0</v>
      </c>
      <c r="V213" s="147">
        <f t="shared" si="31"/>
        <v>0</v>
      </c>
      <c r="W213" s="147">
        <f t="shared" si="32"/>
        <v>0</v>
      </c>
      <c r="X213" s="71"/>
      <c r="Y213" s="91"/>
      <c r="Z213" s="91"/>
      <c r="AA213" s="147">
        <f t="shared" si="33"/>
        <v>0</v>
      </c>
      <c r="AB213" s="73"/>
      <c r="AC213" s="92"/>
      <c r="AD213" s="91"/>
      <c r="AE213" s="147">
        <f t="shared" si="34"/>
        <v>0</v>
      </c>
      <c r="AF213" s="73"/>
      <c r="AG213" s="92"/>
      <c r="AH213" s="91"/>
      <c r="AI213" s="147">
        <f t="shared" si="35"/>
        <v>0</v>
      </c>
      <c r="AJ213" s="147">
        <f t="shared" si="36"/>
        <v>0</v>
      </c>
      <c r="AK213" s="147">
        <f t="shared" si="37"/>
        <v>0</v>
      </c>
      <c r="AL213" s="147">
        <f t="shared" si="38"/>
        <v>0</v>
      </c>
      <c r="AM213" s="73"/>
      <c r="AN213" s="73"/>
      <c r="AO213" s="147">
        <f t="shared" si="39"/>
        <v>0</v>
      </c>
      <c r="AR213" s="94" t="str">
        <f t="shared" si="40"/>
        <v/>
      </c>
      <c r="AS213" s="72">
        <f>IF(P213&gt;'Costes máximos'!$D$22,'Costes máximos'!$D$22,P213)</f>
        <v>0</v>
      </c>
      <c r="AT213" s="72">
        <f>IF(Q213&gt;'Costes máximos'!$D$22,'Costes máximos'!$D$22,Q213)</f>
        <v>0</v>
      </c>
      <c r="AU213" s="72">
        <f>IF(R213&gt;'Costes máximos'!$D$22,'Costes máximos'!$D$22,R213)</f>
        <v>0</v>
      </c>
      <c r="AV213" s="72">
        <f>IF(S213&gt;'Costes máximos'!$D$22,'Costes máximos'!$D$22,S213)</f>
        <v>0</v>
      </c>
      <c r="AW213" s="72">
        <f>IF(T213&gt;'Costes máximos'!$D$22,'Costes máximos'!$D$22,T213)</f>
        <v>0</v>
      </c>
    </row>
    <row r="214" spans="2:49" outlineLevel="1" x14ac:dyDescent="0.3">
      <c r="B214" s="101"/>
      <c r="C214" s="102"/>
      <c r="D214" s="102"/>
      <c r="E214" s="102"/>
      <c r="F214" s="145">
        <f>IFERROR(INDEX('2. Paquetes y Tareas'!$F$16:$F$65,MATCH(AR214,'2. Paquetes y Tareas'!$E$16:$E$65,0)),0)</f>
        <v>0</v>
      </c>
      <c r="G214" s="88"/>
      <c r="H214" s="146">
        <f>IF($C$48="Investigación industrial",IFERROR(INDEX('4. Presupuesto Total '!$G$25:$G$43,MATCH(G214,'4. Presupuesto Total '!$B$25:$B$43,0)),""),IFERROR(INDEX('4. Presupuesto Total '!$H$25:$H$43,MATCH(G214,'4. Presupuesto Total '!$B$25:$B$43,0)),))</f>
        <v>0</v>
      </c>
      <c r="I214" s="67">
        <v>1</v>
      </c>
      <c r="J214" s="67"/>
      <c r="K214" s="67"/>
      <c r="L214" s="67"/>
      <c r="M214" s="67"/>
      <c r="N214" s="67"/>
      <c r="O214" s="145">
        <f t="shared" si="29"/>
        <v>0</v>
      </c>
      <c r="P214" s="70"/>
      <c r="Q214" s="70"/>
      <c r="R214" s="70"/>
      <c r="S214" s="71"/>
      <c r="T214" s="71"/>
      <c r="U214" s="147">
        <f t="shared" si="30"/>
        <v>0</v>
      </c>
      <c r="V214" s="147">
        <f t="shared" si="31"/>
        <v>0</v>
      </c>
      <c r="W214" s="147">
        <f t="shared" si="32"/>
        <v>0</v>
      </c>
      <c r="X214" s="71"/>
      <c r="Y214" s="91"/>
      <c r="Z214" s="91"/>
      <c r="AA214" s="147">
        <f t="shared" si="33"/>
        <v>0</v>
      </c>
      <c r="AB214" s="73"/>
      <c r="AC214" s="92"/>
      <c r="AD214" s="91"/>
      <c r="AE214" s="147">
        <f t="shared" si="34"/>
        <v>0</v>
      </c>
      <c r="AF214" s="73"/>
      <c r="AG214" s="92"/>
      <c r="AH214" s="91"/>
      <c r="AI214" s="147">
        <f t="shared" si="35"/>
        <v>0</v>
      </c>
      <c r="AJ214" s="147">
        <f t="shared" si="36"/>
        <v>0</v>
      </c>
      <c r="AK214" s="147">
        <f t="shared" si="37"/>
        <v>0</v>
      </c>
      <c r="AL214" s="147">
        <f t="shared" si="38"/>
        <v>0</v>
      </c>
      <c r="AM214" s="73"/>
      <c r="AN214" s="73"/>
      <c r="AO214" s="147">
        <f t="shared" si="39"/>
        <v>0</v>
      </c>
      <c r="AR214" s="94" t="str">
        <f t="shared" si="40"/>
        <v/>
      </c>
      <c r="AS214" s="72">
        <f>IF(P214&gt;'Costes máximos'!$D$22,'Costes máximos'!$D$22,P214)</f>
        <v>0</v>
      </c>
      <c r="AT214" s="72">
        <f>IF(Q214&gt;'Costes máximos'!$D$22,'Costes máximos'!$D$22,Q214)</f>
        <v>0</v>
      </c>
      <c r="AU214" s="72">
        <f>IF(R214&gt;'Costes máximos'!$D$22,'Costes máximos'!$D$22,R214)</f>
        <v>0</v>
      </c>
      <c r="AV214" s="72">
        <f>IF(S214&gt;'Costes máximos'!$D$22,'Costes máximos'!$D$22,S214)</f>
        <v>0</v>
      </c>
      <c r="AW214" s="72">
        <f>IF(T214&gt;'Costes máximos'!$D$22,'Costes máximos'!$D$22,T214)</f>
        <v>0</v>
      </c>
    </row>
    <row r="215" spans="2:49" outlineLevel="1" x14ac:dyDescent="0.3">
      <c r="B215" s="101"/>
      <c r="C215" s="102"/>
      <c r="D215" s="102"/>
      <c r="E215" s="102"/>
      <c r="F215" s="145">
        <f>IFERROR(INDEX('2. Paquetes y Tareas'!$F$16:$F$65,MATCH(AR215,'2. Paquetes y Tareas'!$E$16:$E$65,0)),0)</f>
        <v>0</v>
      </c>
      <c r="G215" s="88"/>
      <c r="H215" s="146">
        <f>IF($C$48="Investigación industrial",IFERROR(INDEX('4. Presupuesto Total '!$G$25:$G$43,MATCH(G215,'4. Presupuesto Total '!$B$25:$B$43,0)),""),IFERROR(INDEX('4. Presupuesto Total '!$H$25:$H$43,MATCH(G215,'4. Presupuesto Total '!$B$25:$B$43,0)),))</f>
        <v>0</v>
      </c>
      <c r="I215" s="67">
        <v>1</v>
      </c>
      <c r="J215" s="67"/>
      <c r="K215" s="67"/>
      <c r="L215" s="67"/>
      <c r="M215" s="67"/>
      <c r="N215" s="67"/>
      <c r="O215" s="145">
        <f t="shared" si="29"/>
        <v>0</v>
      </c>
      <c r="P215" s="70"/>
      <c r="Q215" s="70"/>
      <c r="R215" s="70"/>
      <c r="S215" s="71"/>
      <c r="T215" s="71"/>
      <c r="U215" s="147">
        <f t="shared" si="30"/>
        <v>0</v>
      </c>
      <c r="V215" s="147">
        <f t="shared" si="31"/>
        <v>0</v>
      </c>
      <c r="W215" s="147">
        <f t="shared" si="32"/>
        <v>0</v>
      </c>
      <c r="X215" s="71"/>
      <c r="Y215" s="91"/>
      <c r="Z215" s="91"/>
      <c r="AA215" s="147">
        <f t="shared" si="33"/>
        <v>0</v>
      </c>
      <c r="AB215" s="73"/>
      <c r="AC215" s="92"/>
      <c r="AD215" s="91"/>
      <c r="AE215" s="147">
        <f t="shared" si="34"/>
        <v>0</v>
      </c>
      <c r="AF215" s="73"/>
      <c r="AG215" s="92"/>
      <c r="AH215" s="91"/>
      <c r="AI215" s="147">
        <f t="shared" si="35"/>
        <v>0</v>
      </c>
      <c r="AJ215" s="147">
        <f t="shared" si="36"/>
        <v>0</v>
      </c>
      <c r="AK215" s="147">
        <f t="shared" si="37"/>
        <v>0</v>
      </c>
      <c r="AL215" s="147">
        <f t="shared" si="38"/>
        <v>0</v>
      </c>
      <c r="AM215" s="73"/>
      <c r="AN215" s="73"/>
      <c r="AO215" s="147">
        <f t="shared" si="39"/>
        <v>0</v>
      </c>
      <c r="AR215" s="94" t="str">
        <f t="shared" si="40"/>
        <v/>
      </c>
      <c r="AS215" s="72">
        <f>IF(P215&gt;'Costes máximos'!$D$22,'Costes máximos'!$D$22,P215)</f>
        <v>0</v>
      </c>
      <c r="AT215" s="72">
        <f>IF(Q215&gt;'Costes máximos'!$D$22,'Costes máximos'!$D$22,Q215)</f>
        <v>0</v>
      </c>
      <c r="AU215" s="72">
        <f>IF(R215&gt;'Costes máximos'!$D$22,'Costes máximos'!$D$22,R215)</f>
        <v>0</v>
      </c>
      <c r="AV215" s="72">
        <f>IF(S215&gt;'Costes máximos'!$D$22,'Costes máximos'!$D$22,S215)</f>
        <v>0</v>
      </c>
      <c r="AW215" s="72">
        <f>IF(T215&gt;'Costes máximos'!$D$22,'Costes máximos'!$D$22,T215)</f>
        <v>0</v>
      </c>
    </row>
    <row r="216" spans="2:49" outlineLevel="1" x14ac:dyDescent="0.3">
      <c r="B216" s="101"/>
      <c r="C216" s="102"/>
      <c r="D216" s="102"/>
      <c r="E216" s="102"/>
      <c r="F216" s="145">
        <f>IFERROR(INDEX('2. Paquetes y Tareas'!$F$16:$F$65,MATCH(AR216,'2. Paquetes y Tareas'!$E$16:$E$65,0)),0)</f>
        <v>0</v>
      </c>
      <c r="G216" s="88"/>
      <c r="H216" s="146">
        <f>IF($C$48="Investigación industrial",IFERROR(INDEX('4. Presupuesto Total '!$G$25:$G$43,MATCH(G216,'4. Presupuesto Total '!$B$25:$B$43,0)),""),IFERROR(INDEX('4. Presupuesto Total '!$H$25:$H$43,MATCH(G216,'4. Presupuesto Total '!$B$25:$B$43,0)),))</f>
        <v>0</v>
      </c>
      <c r="I216" s="67">
        <v>1</v>
      </c>
      <c r="J216" s="67"/>
      <c r="K216" s="67"/>
      <c r="L216" s="67"/>
      <c r="M216" s="67"/>
      <c r="N216" s="67"/>
      <c r="O216" s="145">
        <f t="shared" si="29"/>
        <v>0</v>
      </c>
      <c r="P216" s="70"/>
      <c r="Q216" s="70"/>
      <c r="R216" s="70"/>
      <c r="S216" s="71"/>
      <c r="T216" s="71"/>
      <c r="U216" s="147">
        <f t="shared" si="30"/>
        <v>0</v>
      </c>
      <c r="V216" s="147">
        <f t="shared" si="31"/>
        <v>0</v>
      </c>
      <c r="W216" s="147">
        <f t="shared" si="32"/>
        <v>0</v>
      </c>
      <c r="X216" s="71"/>
      <c r="Y216" s="91"/>
      <c r="Z216" s="91"/>
      <c r="AA216" s="147">
        <f t="shared" si="33"/>
        <v>0</v>
      </c>
      <c r="AB216" s="73"/>
      <c r="AC216" s="92"/>
      <c r="AD216" s="91"/>
      <c r="AE216" s="147">
        <f t="shared" si="34"/>
        <v>0</v>
      </c>
      <c r="AF216" s="73"/>
      <c r="AG216" s="92"/>
      <c r="AH216" s="91"/>
      <c r="AI216" s="147">
        <f t="shared" si="35"/>
        <v>0</v>
      </c>
      <c r="AJ216" s="147">
        <f t="shared" si="36"/>
        <v>0</v>
      </c>
      <c r="AK216" s="147">
        <f t="shared" si="37"/>
        <v>0</v>
      </c>
      <c r="AL216" s="147">
        <f t="shared" si="38"/>
        <v>0</v>
      </c>
      <c r="AM216" s="73"/>
      <c r="AN216" s="73"/>
      <c r="AO216" s="147">
        <f t="shared" si="39"/>
        <v>0</v>
      </c>
      <c r="AR216" s="94" t="str">
        <f t="shared" si="40"/>
        <v/>
      </c>
      <c r="AS216" s="72">
        <f>IF(P216&gt;'Costes máximos'!$D$22,'Costes máximos'!$D$22,P216)</f>
        <v>0</v>
      </c>
      <c r="AT216" s="72">
        <f>IF(Q216&gt;'Costes máximos'!$D$22,'Costes máximos'!$D$22,Q216)</f>
        <v>0</v>
      </c>
      <c r="AU216" s="72">
        <f>IF(R216&gt;'Costes máximos'!$D$22,'Costes máximos'!$D$22,R216)</f>
        <v>0</v>
      </c>
      <c r="AV216" s="72">
        <f>IF(S216&gt;'Costes máximos'!$D$22,'Costes máximos'!$D$22,S216)</f>
        <v>0</v>
      </c>
      <c r="AW216" s="72">
        <f>IF(T216&gt;'Costes máximos'!$D$22,'Costes máximos'!$D$22,T216)</f>
        <v>0</v>
      </c>
    </row>
    <row r="217" spans="2:49" outlineLevel="1" x14ac:dyDescent="0.3">
      <c r="B217" s="101"/>
      <c r="C217" s="102"/>
      <c r="D217" s="102"/>
      <c r="E217" s="102"/>
      <c r="F217" s="145">
        <f>IFERROR(INDEX('2. Paquetes y Tareas'!$F$16:$F$65,MATCH(AR217,'2. Paquetes y Tareas'!$E$16:$E$65,0)),0)</f>
        <v>0</v>
      </c>
      <c r="G217" s="88"/>
      <c r="H217" s="146">
        <f>IF($C$48="Investigación industrial",IFERROR(INDEX('4. Presupuesto Total '!$G$25:$G$43,MATCH(G217,'4. Presupuesto Total '!$B$25:$B$43,0)),""),IFERROR(INDEX('4. Presupuesto Total '!$H$25:$H$43,MATCH(G217,'4. Presupuesto Total '!$B$25:$B$43,0)),))</f>
        <v>0</v>
      </c>
      <c r="I217" s="67">
        <v>1</v>
      </c>
      <c r="J217" s="67"/>
      <c r="K217" s="67"/>
      <c r="L217" s="67"/>
      <c r="M217" s="67"/>
      <c r="N217" s="67"/>
      <c r="O217" s="145">
        <f t="shared" si="29"/>
        <v>0</v>
      </c>
      <c r="P217" s="70"/>
      <c r="Q217" s="70"/>
      <c r="R217" s="70"/>
      <c r="S217" s="71"/>
      <c r="T217" s="71"/>
      <c r="U217" s="147">
        <f t="shared" si="30"/>
        <v>0</v>
      </c>
      <c r="V217" s="147">
        <f t="shared" si="31"/>
        <v>0</v>
      </c>
      <c r="W217" s="147">
        <f t="shared" si="32"/>
        <v>0</v>
      </c>
      <c r="X217" s="71"/>
      <c r="Y217" s="91"/>
      <c r="Z217" s="91"/>
      <c r="AA217" s="147">
        <f t="shared" si="33"/>
        <v>0</v>
      </c>
      <c r="AB217" s="73"/>
      <c r="AC217" s="92"/>
      <c r="AD217" s="91"/>
      <c r="AE217" s="147">
        <f t="shared" si="34"/>
        <v>0</v>
      </c>
      <c r="AF217" s="73"/>
      <c r="AG217" s="92"/>
      <c r="AH217" s="91"/>
      <c r="AI217" s="147">
        <f t="shared" si="35"/>
        <v>0</v>
      </c>
      <c r="AJ217" s="147">
        <f t="shared" si="36"/>
        <v>0</v>
      </c>
      <c r="AK217" s="147">
        <f t="shared" si="37"/>
        <v>0</v>
      </c>
      <c r="AL217" s="147">
        <f t="shared" si="38"/>
        <v>0</v>
      </c>
      <c r="AM217" s="73"/>
      <c r="AN217" s="73"/>
      <c r="AO217" s="147">
        <f t="shared" si="39"/>
        <v>0</v>
      </c>
      <c r="AR217" s="94" t="str">
        <f t="shared" si="40"/>
        <v/>
      </c>
      <c r="AS217" s="72">
        <f>IF(P217&gt;'Costes máximos'!$D$22,'Costes máximos'!$D$22,P217)</f>
        <v>0</v>
      </c>
      <c r="AT217" s="72">
        <f>IF(Q217&gt;'Costes máximos'!$D$22,'Costes máximos'!$D$22,Q217)</f>
        <v>0</v>
      </c>
      <c r="AU217" s="72">
        <f>IF(R217&gt;'Costes máximos'!$D$22,'Costes máximos'!$D$22,R217)</f>
        <v>0</v>
      </c>
      <c r="AV217" s="72">
        <f>IF(S217&gt;'Costes máximos'!$D$22,'Costes máximos'!$D$22,S217)</f>
        <v>0</v>
      </c>
      <c r="AW217" s="72">
        <f>IF(T217&gt;'Costes máximos'!$D$22,'Costes máximos'!$D$22,T217)</f>
        <v>0</v>
      </c>
    </row>
    <row r="218" spans="2:49" outlineLevel="1" x14ac:dyDescent="0.3">
      <c r="B218" s="101"/>
      <c r="C218" s="102"/>
      <c r="D218" s="102"/>
      <c r="E218" s="102"/>
      <c r="F218" s="145">
        <f>IFERROR(INDEX('2. Paquetes y Tareas'!$F$16:$F$65,MATCH(AR218,'2. Paquetes y Tareas'!$E$16:$E$65,0)),0)</f>
        <v>0</v>
      </c>
      <c r="G218" s="88"/>
      <c r="H218" s="146">
        <f>IF($C$48="Investigación industrial",IFERROR(INDEX('4. Presupuesto Total '!$G$25:$G$43,MATCH(G218,'4. Presupuesto Total '!$B$25:$B$43,0)),""),IFERROR(INDEX('4. Presupuesto Total '!$H$25:$H$43,MATCH(G218,'4. Presupuesto Total '!$B$25:$B$43,0)),))</f>
        <v>0</v>
      </c>
      <c r="I218" s="67">
        <v>1</v>
      </c>
      <c r="J218" s="67"/>
      <c r="K218" s="67"/>
      <c r="L218" s="67"/>
      <c r="M218" s="67"/>
      <c r="N218" s="67"/>
      <c r="O218" s="145">
        <f t="shared" si="29"/>
        <v>0</v>
      </c>
      <c r="P218" s="70"/>
      <c r="Q218" s="70"/>
      <c r="R218" s="70"/>
      <c r="S218" s="71"/>
      <c r="T218" s="71"/>
      <c r="U218" s="147">
        <f t="shared" si="30"/>
        <v>0</v>
      </c>
      <c r="V218" s="147">
        <f t="shared" si="31"/>
        <v>0</v>
      </c>
      <c r="W218" s="147">
        <f t="shared" si="32"/>
        <v>0</v>
      </c>
      <c r="X218" s="71"/>
      <c r="Y218" s="91"/>
      <c r="Z218" s="91"/>
      <c r="AA218" s="147">
        <f t="shared" si="33"/>
        <v>0</v>
      </c>
      <c r="AB218" s="73"/>
      <c r="AC218" s="92"/>
      <c r="AD218" s="91"/>
      <c r="AE218" s="147">
        <f t="shared" si="34"/>
        <v>0</v>
      </c>
      <c r="AF218" s="73"/>
      <c r="AG218" s="92"/>
      <c r="AH218" s="91"/>
      <c r="AI218" s="147">
        <f t="shared" si="35"/>
        <v>0</v>
      </c>
      <c r="AJ218" s="147">
        <f t="shared" si="36"/>
        <v>0</v>
      </c>
      <c r="AK218" s="147">
        <f t="shared" si="37"/>
        <v>0</v>
      </c>
      <c r="AL218" s="147">
        <f t="shared" si="38"/>
        <v>0</v>
      </c>
      <c r="AM218" s="73"/>
      <c r="AN218" s="73"/>
      <c r="AO218" s="147">
        <f t="shared" si="39"/>
        <v>0</v>
      </c>
      <c r="AR218" s="94" t="str">
        <f t="shared" si="40"/>
        <v/>
      </c>
      <c r="AS218" s="72">
        <f>IF(P218&gt;'Costes máximos'!$D$22,'Costes máximos'!$D$22,P218)</f>
        <v>0</v>
      </c>
      <c r="AT218" s="72">
        <f>IF(Q218&gt;'Costes máximos'!$D$22,'Costes máximos'!$D$22,Q218)</f>
        <v>0</v>
      </c>
      <c r="AU218" s="72">
        <f>IF(R218&gt;'Costes máximos'!$D$22,'Costes máximos'!$D$22,R218)</f>
        <v>0</v>
      </c>
      <c r="AV218" s="72">
        <f>IF(S218&gt;'Costes máximos'!$D$22,'Costes máximos'!$D$22,S218)</f>
        <v>0</v>
      </c>
      <c r="AW218" s="72">
        <f>IF(T218&gt;'Costes máximos'!$D$22,'Costes máximos'!$D$22,T218)</f>
        <v>0</v>
      </c>
    </row>
    <row r="219" spans="2:49" outlineLevel="1" x14ac:dyDescent="0.3">
      <c r="B219" s="101"/>
      <c r="C219" s="102"/>
      <c r="D219" s="102"/>
      <c r="E219" s="102"/>
      <c r="F219" s="145">
        <f>IFERROR(INDEX('2. Paquetes y Tareas'!$F$16:$F$65,MATCH(AR219,'2. Paquetes y Tareas'!$E$16:$E$65,0)),0)</f>
        <v>0</v>
      </c>
      <c r="G219" s="88"/>
      <c r="H219" s="146">
        <f>IF($C$48="Investigación industrial",IFERROR(INDEX('4. Presupuesto Total '!$G$25:$G$43,MATCH(G219,'4. Presupuesto Total '!$B$25:$B$43,0)),""),IFERROR(INDEX('4. Presupuesto Total '!$H$25:$H$43,MATCH(G219,'4. Presupuesto Total '!$B$25:$B$43,0)),))</f>
        <v>0</v>
      </c>
      <c r="I219" s="67">
        <v>1</v>
      </c>
      <c r="J219" s="67"/>
      <c r="K219" s="67"/>
      <c r="L219" s="67"/>
      <c r="M219" s="67"/>
      <c r="N219" s="67"/>
      <c r="O219" s="145">
        <f t="shared" si="29"/>
        <v>0</v>
      </c>
      <c r="P219" s="70"/>
      <c r="Q219" s="70"/>
      <c r="R219" s="70"/>
      <c r="S219" s="71"/>
      <c r="T219" s="71"/>
      <c r="U219" s="147">
        <f t="shared" si="30"/>
        <v>0</v>
      </c>
      <c r="V219" s="147">
        <f t="shared" si="31"/>
        <v>0</v>
      </c>
      <c r="W219" s="147">
        <f t="shared" si="32"/>
        <v>0</v>
      </c>
      <c r="X219" s="71"/>
      <c r="Y219" s="91"/>
      <c r="Z219" s="91"/>
      <c r="AA219" s="147">
        <f t="shared" si="33"/>
        <v>0</v>
      </c>
      <c r="AB219" s="73"/>
      <c r="AC219" s="92"/>
      <c r="AD219" s="91"/>
      <c r="AE219" s="147">
        <f t="shared" si="34"/>
        <v>0</v>
      </c>
      <c r="AF219" s="73"/>
      <c r="AG219" s="92"/>
      <c r="AH219" s="91"/>
      <c r="AI219" s="147">
        <f t="shared" si="35"/>
        <v>0</v>
      </c>
      <c r="AJ219" s="147">
        <f t="shared" si="36"/>
        <v>0</v>
      </c>
      <c r="AK219" s="147">
        <f t="shared" si="37"/>
        <v>0</v>
      </c>
      <c r="AL219" s="147">
        <f t="shared" si="38"/>
        <v>0</v>
      </c>
      <c r="AM219" s="73"/>
      <c r="AN219" s="73"/>
      <c r="AO219" s="147">
        <f t="shared" si="39"/>
        <v>0</v>
      </c>
      <c r="AR219" s="94" t="str">
        <f t="shared" si="40"/>
        <v/>
      </c>
      <c r="AS219" s="72">
        <f>IF(P219&gt;'Costes máximos'!$D$22,'Costes máximos'!$D$22,P219)</f>
        <v>0</v>
      </c>
      <c r="AT219" s="72">
        <f>IF(Q219&gt;'Costes máximos'!$D$22,'Costes máximos'!$D$22,Q219)</f>
        <v>0</v>
      </c>
      <c r="AU219" s="72">
        <f>IF(R219&gt;'Costes máximos'!$D$22,'Costes máximos'!$D$22,R219)</f>
        <v>0</v>
      </c>
      <c r="AV219" s="72">
        <f>IF(S219&gt;'Costes máximos'!$D$22,'Costes máximos'!$D$22,S219)</f>
        <v>0</v>
      </c>
      <c r="AW219" s="72">
        <f>IF(T219&gt;'Costes máximos'!$D$22,'Costes máximos'!$D$22,T219)</f>
        <v>0</v>
      </c>
    </row>
    <row r="220" spans="2:49" outlineLevel="1" x14ac:dyDescent="0.3">
      <c r="B220" s="101"/>
      <c r="C220" s="102"/>
      <c r="D220" s="102"/>
      <c r="E220" s="102"/>
      <c r="F220" s="145">
        <f>IFERROR(INDEX('2. Paquetes y Tareas'!$F$16:$F$65,MATCH(AR220,'2. Paquetes y Tareas'!$E$16:$E$65,0)),0)</f>
        <v>0</v>
      </c>
      <c r="G220" s="88"/>
      <c r="H220" s="146">
        <f>IF($C$48="Investigación industrial",IFERROR(INDEX('4. Presupuesto Total '!$G$25:$G$43,MATCH(G220,'4. Presupuesto Total '!$B$25:$B$43,0)),""),IFERROR(INDEX('4. Presupuesto Total '!$H$25:$H$43,MATCH(G220,'4. Presupuesto Total '!$B$25:$B$43,0)),))</f>
        <v>0</v>
      </c>
      <c r="I220" s="67">
        <v>1</v>
      </c>
      <c r="J220" s="67"/>
      <c r="K220" s="67"/>
      <c r="L220" s="67"/>
      <c r="M220" s="67"/>
      <c r="N220" s="67"/>
      <c r="O220" s="145">
        <f t="shared" si="29"/>
        <v>0</v>
      </c>
      <c r="P220" s="70"/>
      <c r="Q220" s="70"/>
      <c r="R220" s="70"/>
      <c r="S220" s="71"/>
      <c r="T220" s="71"/>
      <c r="U220" s="147">
        <f t="shared" si="30"/>
        <v>0</v>
      </c>
      <c r="V220" s="147">
        <f t="shared" si="31"/>
        <v>0</v>
      </c>
      <c r="W220" s="147">
        <f t="shared" si="32"/>
        <v>0</v>
      </c>
      <c r="X220" s="71"/>
      <c r="Y220" s="91"/>
      <c r="Z220" s="91"/>
      <c r="AA220" s="147">
        <f t="shared" si="33"/>
        <v>0</v>
      </c>
      <c r="AB220" s="73"/>
      <c r="AC220" s="92"/>
      <c r="AD220" s="91"/>
      <c r="AE220" s="147">
        <f t="shared" si="34"/>
        <v>0</v>
      </c>
      <c r="AF220" s="73"/>
      <c r="AG220" s="92"/>
      <c r="AH220" s="91"/>
      <c r="AI220" s="147">
        <f t="shared" si="35"/>
        <v>0</v>
      </c>
      <c r="AJ220" s="147">
        <f t="shared" si="36"/>
        <v>0</v>
      </c>
      <c r="AK220" s="147">
        <f t="shared" si="37"/>
        <v>0</v>
      </c>
      <c r="AL220" s="147">
        <f t="shared" si="38"/>
        <v>0</v>
      </c>
      <c r="AM220" s="73"/>
      <c r="AN220" s="73"/>
      <c r="AO220" s="147">
        <f t="shared" si="39"/>
        <v>0</v>
      </c>
      <c r="AR220" s="94" t="str">
        <f t="shared" si="40"/>
        <v/>
      </c>
      <c r="AS220" s="72">
        <f>IF(P220&gt;'Costes máximos'!$D$22,'Costes máximos'!$D$22,P220)</f>
        <v>0</v>
      </c>
      <c r="AT220" s="72">
        <f>IF(Q220&gt;'Costes máximos'!$D$22,'Costes máximos'!$D$22,Q220)</f>
        <v>0</v>
      </c>
      <c r="AU220" s="72">
        <f>IF(R220&gt;'Costes máximos'!$D$22,'Costes máximos'!$D$22,R220)</f>
        <v>0</v>
      </c>
      <c r="AV220" s="72">
        <f>IF(S220&gt;'Costes máximos'!$D$22,'Costes máximos'!$D$22,S220)</f>
        <v>0</v>
      </c>
      <c r="AW220" s="72">
        <f>IF(T220&gt;'Costes máximos'!$D$22,'Costes máximos'!$D$22,T220)</f>
        <v>0</v>
      </c>
    </row>
    <row r="221" spans="2:49" outlineLevel="1" x14ac:dyDescent="0.3">
      <c r="B221" s="101"/>
      <c r="C221" s="102"/>
      <c r="D221" s="102"/>
      <c r="E221" s="102"/>
      <c r="F221" s="145">
        <f>IFERROR(INDEX('2. Paquetes y Tareas'!$F$16:$F$65,MATCH(AR221,'2. Paquetes y Tareas'!$E$16:$E$65,0)),0)</f>
        <v>0</v>
      </c>
      <c r="G221" s="88"/>
      <c r="H221" s="146">
        <f>IF($C$48="Investigación industrial",IFERROR(INDEX('4. Presupuesto Total '!$G$25:$G$43,MATCH(G221,'4. Presupuesto Total '!$B$25:$B$43,0)),""),IFERROR(INDEX('4. Presupuesto Total '!$H$25:$H$43,MATCH(G221,'4. Presupuesto Total '!$B$25:$B$43,0)),))</f>
        <v>0</v>
      </c>
      <c r="I221" s="67">
        <v>1</v>
      </c>
      <c r="J221" s="67"/>
      <c r="K221" s="67"/>
      <c r="L221" s="67"/>
      <c r="M221" s="67"/>
      <c r="N221" s="67"/>
      <c r="O221" s="145">
        <f t="shared" si="29"/>
        <v>0</v>
      </c>
      <c r="P221" s="70"/>
      <c r="Q221" s="70"/>
      <c r="R221" s="70"/>
      <c r="S221" s="71"/>
      <c r="T221" s="71"/>
      <c r="U221" s="147">
        <f t="shared" si="30"/>
        <v>0</v>
      </c>
      <c r="V221" s="147">
        <f t="shared" si="31"/>
        <v>0</v>
      </c>
      <c r="W221" s="147">
        <f t="shared" si="32"/>
        <v>0</v>
      </c>
      <c r="X221" s="71"/>
      <c r="Y221" s="91"/>
      <c r="Z221" s="91"/>
      <c r="AA221" s="147">
        <f t="shared" si="33"/>
        <v>0</v>
      </c>
      <c r="AB221" s="73"/>
      <c r="AC221" s="92"/>
      <c r="AD221" s="91"/>
      <c r="AE221" s="147">
        <f t="shared" si="34"/>
        <v>0</v>
      </c>
      <c r="AF221" s="73"/>
      <c r="AG221" s="92"/>
      <c r="AH221" s="91"/>
      <c r="AI221" s="147">
        <f t="shared" si="35"/>
        <v>0</v>
      </c>
      <c r="AJ221" s="147">
        <f t="shared" si="36"/>
        <v>0</v>
      </c>
      <c r="AK221" s="147">
        <f t="shared" si="37"/>
        <v>0</v>
      </c>
      <c r="AL221" s="147">
        <f t="shared" si="38"/>
        <v>0</v>
      </c>
      <c r="AM221" s="73"/>
      <c r="AN221" s="73"/>
      <c r="AO221" s="147">
        <f t="shared" si="39"/>
        <v>0</v>
      </c>
      <c r="AR221" s="94" t="str">
        <f t="shared" si="40"/>
        <v/>
      </c>
      <c r="AS221" s="72">
        <f>IF(P221&gt;'Costes máximos'!$D$22,'Costes máximos'!$D$22,P221)</f>
        <v>0</v>
      </c>
      <c r="AT221" s="72">
        <f>IF(Q221&gt;'Costes máximos'!$D$22,'Costes máximos'!$D$22,Q221)</f>
        <v>0</v>
      </c>
      <c r="AU221" s="72">
        <f>IF(R221&gt;'Costes máximos'!$D$22,'Costes máximos'!$D$22,R221)</f>
        <v>0</v>
      </c>
      <c r="AV221" s="72">
        <f>IF(S221&gt;'Costes máximos'!$D$22,'Costes máximos'!$D$22,S221)</f>
        <v>0</v>
      </c>
      <c r="AW221" s="72">
        <f>IF(T221&gt;'Costes máximos'!$D$22,'Costes máximos'!$D$22,T221)</f>
        <v>0</v>
      </c>
    </row>
    <row r="222" spans="2:49" outlineLevel="1" x14ac:dyDescent="0.3">
      <c r="B222" s="101"/>
      <c r="C222" s="102"/>
      <c r="D222" s="102"/>
      <c r="E222" s="102"/>
      <c r="F222" s="145">
        <f>IFERROR(INDEX('2. Paquetes y Tareas'!$F$16:$F$65,MATCH(AR222,'2. Paquetes y Tareas'!$E$16:$E$65,0)),0)</f>
        <v>0</v>
      </c>
      <c r="G222" s="88"/>
      <c r="H222" s="146">
        <f>IF($C$48="Investigación industrial",IFERROR(INDEX('4. Presupuesto Total '!$G$25:$G$43,MATCH(G222,'4. Presupuesto Total '!$B$25:$B$43,0)),""),IFERROR(INDEX('4. Presupuesto Total '!$H$25:$H$43,MATCH(G222,'4. Presupuesto Total '!$B$25:$B$43,0)),))</f>
        <v>0</v>
      </c>
      <c r="I222" s="67">
        <v>1</v>
      </c>
      <c r="J222" s="67"/>
      <c r="K222" s="67"/>
      <c r="L222" s="67"/>
      <c r="M222" s="67"/>
      <c r="N222" s="67"/>
      <c r="O222" s="145">
        <f t="shared" si="29"/>
        <v>0</v>
      </c>
      <c r="P222" s="70"/>
      <c r="Q222" s="70"/>
      <c r="R222" s="70"/>
      <c r="S222" s="71"/>
      <c r="T222" s="71"/>
      <c r="U222" s="147">
        <f t="shared" si="30"/>
        <v>0</v>
      </c>
      <c r="V222" s="147">
        <f t="shared" si="31"/>
        <v>0</v>
      </c>
      <c r="W222" s="147">
        <f t="shared" si="32"/>
        <v>0</v>
      </c>
      <c r="X222" s="71"/>
      <c r="Y222" s="91"/>
      <c r="Z222" s="91"/>
      <c r="AA222" s="147">
        <f t="shared" si="33"/>
        <v>0</v>
      </c>
      <c r="AB222" s="73"/>
      <c r="AC222" s="92"/>
      <c r="AD222" s="91"/>
      <c r="AE222" s="147">
        <f t="shared" si="34"/>
        <v>0</v>
      </c>
      <c r="AF222" s="73"/>
      <c r="AG222" s="92"/>
      <c r="AH222" s="91"/>
      <c r="AI222" s="147">
        <f t="shared" si="35"/>
        <v>0</v>
      </c>
      <c r="AJ222" s="147">
        <f t="shared" si="36"/>
        <v>0</v>
      </c>
      <c r="AK222" s="147">
        <f t="shared" si="37"/>
        <v>0</v>
      </c>
      <c r="AL222" s="147">
        <f t="shared" si="38"/>
        <v>0</v>
      </c>
      <c r="AM222" s="73"/>
      <c r="AN222" s="73"/>
      <c r="AO222" s="147">
        <f t="shared" si="39"/>
        <v>0</v>
      </c>
      <c r="AR222" s="94" t="str">
        <f t="shared" si="40"/>
        <v/>
      </c>
      <c r="AS222" s="72">
        <f>IF(P222&gt;'Costes máximos'!$D$22,'Costes máximos'!$D$22,P222)</f>
        <v>0</v>
      </c>
      <c r="AT222" s="72">
        <f>IF(Q222&gt;'Costes máximos'!$D$22,'Costes máximos'!$D$22,Q222)</f>
        <v>0</v>
      </c>
      <c r="AU222" s="72">
        <f>IF(R222&gt;'Costes máximos'!$D$22,'Costes máximos'!$D$22,R222)</f>
        <v>0</v>
      </c>
      <c r="AV222" s="72">
        <f>IF(S222&gt;'Costes máximos'!$D$22,'Costes máximos'!$D$22,S222)</f>
        <v>0</v>
      </c>
      <c r="AW222" s="72">
        <f>IF(T222&gt;'Costes máximos'!$D$22,'Costes máximos'!$D$22,T222)</f>
        <v>0</v>
      </c>
    </row>
    <row r="223" spans="2:49" outlineLevel="1" x14ac:dyDescent="0.3">
      <c r="B223" s="101"/>
      <c r="C223" s="102"/>
      <c r="D223" s="102"/>
      <c r="E223" s="102"/>
      <c r="F223" s="145">
        <f>IFERROR(INDEX('2. Paquetes y Tareas'!$F$16:$F$65,MATCH(AR223,'2. Paquetes y Tareas'!$E$16:$E$65,0)),0)</f>
        <v>0</v>
      </c>
      <c r="G223" s="88"/>
      <c r="H223" s="146">
        <f>IF($C$48="Investigación industrial",IFERROR(INDEX('4. Presupuesto Total '!$G$25:$G$43,MATCH(G223,'4. Presupuesto Total '!$B$25:$B$43,0)),""),IFERROR(INDEX('4. Presupuesto Total '!$H$25:$H$43,MATCH(G223,'4. Presupuesto Total '!$B$25:$B$43,0)),))</f>
        <v>0</v>
      </c>
      <c r="I223" s="67">
        <v>1</v>
      </c>
      <c r="J223" s="67"/>
      <c r="K223" s="67"/>
      <c r="L223" s="67"/>
      <c r="M223" s="67"/>
      <c r="N223" s="67"/>
      <c r="O223" s="145">
        <f t="shared" si="29"/>
        <v>0</v>
      </c>
      <c r="P223" s="70"/>
      <c r="Q223" s="70"/>
      <c r="R223" s="70"/>
      <c r="S223" s="71"/>
      <c r="T223" s="71"/>
      <c r="U223" s="147">
        <f t="shared" si="30"/>
        <v>0</v>
      </c>
      <c r="V223" s="147">
        <f t="shared" si="31"/>
        <v>0</v>
      </c>
      <c r="W223" s="147">
        <f t="shared" si="32"/>
        <v>0</v>
      </c>
      <c r="X223" s="71"/>
      <c r="Y223" s="91"/>
      <c r="Z223" s="91"/>
      <c r="AA223" s="147">
        <f t="shared" si="33"/>
        <v>0</v>
      </c>
      <c r="AB223" s="73"/>
      <c r="AC223" s="92"/>
      <c r="AD223" s="91"/>
      <c r="AE223" s="147">
        <f t="shared" si="34"/>
        <v>0</v>
      </c>
      <c r="AF223" s="73"/>
      <c r="AG223" s="92"/>
      <c r="AH223" s="91"/>
      <c r="AI223" s="147">
        <f t="shared" si="35"/>
        <v>0</v>
      </c>
      <c r="AJ223" s="147">
        <f t="shared" si="36"/>
        <v>0</v>
      </c>
      <c r="AK223" s="147">
        <f t="shared" si="37"/>
        <v>0</v>
      </c>
      <c r="AL223" s="147">
        <f t="shared" si="38"/>
        <v>0</v>
      </c>
      <c r="AM223" s="73"/>
      <c r="AN223" s="73"/>
      <c r="AO223" s="147">
        <f t="shared" si="39"/>
        <v>0</v>
      </c>
      <c r="AR223" s="94" t="str">
        <f t="shared" si="40"/>
        <v/>
      </c>
      <c r="AS223" s="72">
        <f>IF(P223&gt;'Costes máximos'!$D$22,'Costes máximos'!$D$22,P223)</f>
        <v>0</v>
      </c>
      <c r="AT223" s="72">
        <f>IF(Q223&gt;'Costes máximos'!$D$22,'Costes máximos'!$D$22,Q223)</f>
        <v>0</v>
      </c>
      <c r="AU223" s="72">
        <f>IF(R223&gt;'Costes máximos'!$D$22,'Costes máximos'!$D$22,R223)</f>
        <v>0</v>
      </c>
      <c r="AV223" s="72">
        <f>IF(S223&gt;'Costes máximos'!$D$22,'Costes máximos'!$D$22,S223)</f>
        <v>0</v>
      </c>
      <c r="AW223" s="72">
        <f>IF(T223&gt;'Costes máximos'!$D$22,'Costes máximos'!$D$22,T223)</f>
        <v>0</v>
      </c>
    </row>
    <row r="224" spans="2:49" outlineLevel="1" x14ac:dyDescent="0.3">
      <c r="B224" s="101"/>
      <c r="C224" s="102"/>
      <c r="D224" s="102"/>
      <c r="E224" s="102"/>
      <c r="F224" s="145">
        <f>IFERROR(INDEX('2. Paquetes y Tareas'!$F$16:$F$65,MATCH(AR224,'2. Paquetes y Tareas'!$E$16:$E$65,0)),0)</f>
        <v>0</v>
      </c>
      <c r="G224" s="88"/>
      <c r="H224" s="146">
        <f>IF($C$48="Investigación industrial",IFERROR(INDEX('4. Presupuesto Total '!$G$25:$G$43,MATCH(G224,'4. Presupuesto Total '!$B$25:$B$43,0)),""),IFERROR(INDEX('4. Presupuesto Total '!$H$25:$H$43,MATCH(G224,'4. Presupuesto Total '!$B$25:$B$43,0)),))</f>
        <v>0</v>
      </c>
      <c r="I224" s="67">
        <v>1</v>
      </c>
      <c r="J224" s="67"/>
      <c r="K224" s="67"/>
      <c r="L224" s="67"/>
      <c r="M224" s="67"/>
      <c r="N224" s="67"/>
      <c r="O224" s="145">
        <f t="shared" si="29"/>
        <v>0</v>
      </c>
      <c r="P224" s="70"/>
      <c r="Q224" s="70"/>
      <c r="R224" s="70"/>
      <c r="S224" s="71"/>
      <c r="T224" s="71"/>
      <c r="U224" s="147">
        <f t="shared" si="30"/>
        <v>0</v>
      </c>
      <c r="V224" s="147">
        <f t="shared" si="31"/>
        <v>0</v>
      </c>
      <c r="W224" s="147">
        <f t="shared" si="32"/>
        <v>0</v>
      </c>
      <c r="X224" s="71"/>
      <c r="Y224" s="91"/>
      <c r="Z224" s="91"/>
      <c r="AA224" s="147">
        <f t="shared" si="33"/>
        <v>0</v>
      </c>
      <c r="AB224" s="73"/>
      <c r="AC224" s="92"/>
      <c r="AD224" s="91"/>
      <c r="AE224" s="147">
        <f t="shared" si="34"/>
        <v>0</v>
      </c>
      <c r="AF224" s="73"/>
      <c r="AG224" s="92"/>
      <c r="AH224" s="91"/>
      <c r="AI224" s="147">
        <f t="shared" si="35"/>
        <v>0</v>
      </c>
      <c r="AJ224" s="147">
        <f t="shared" si="36"/>
        <v>0</v>
      </c>
      <c r="AK224" s="147">
        <f t="shared" si="37"/>
        <v>0</v>
      </c>
      <c r="AL224" s="147">
        <f t="shared" si="38"/>
        <v>0</v>
      </c>
      <c r="AM224" s="73"/>
      <c r="AN224" s="73"/>
      <c r="AO224" s="147">
        <f t="shared" si="39"/>
        <v>0</v>
      </c>
      <c r="AR224" s="94" t="str">
        <f t="shared" si="40"/>
        <v/>
      </c>
      <c r="AS224" s="72">
        <f>IF(P224&gt;'Costes máximos'!$D$22,'Costes máximos'!$D$22,P224)</f>
        <v>0</v>
      </c>
      <c r="AT224" s="72">
        <f>IF(Q224&gt;'Costes máximos'!$D$22,'Costes máximos'!$D$22,Q224)</f>
        <v>0</v>
      </c>
      <c r="AU224" s="72">
        <f>IF(R224&gt;'Costes máximos'!$D$22,'Costes máximos'!$D$22,R224)</f>
        <v>0</v>
      </c>
      <c r="AV224" s="72">
        <f>IF(S224&gt;'Costes máximos'!$D$22,'Costes máximos'!$D$22,S224)</f>
        <v>0</v>
      </c>
      <c r="AW224" s="72">
        <f>IF(T224&gt;'Costes máximos'!$D$22,'Costes máximos'!$D$22,T224)</f>
        <v>0</v>
      </c>
    </row>
    <row r="225" spans="2:49" outlineLevel="1" x14ac:dyDescent="0.3">
      <c r="B225" s="101"/>
      <c r="C225" s="102"/>
      <c r="D225" s="102"/>
      <c r="E225" s="102"/>
      <c r="F225" s="145">
        <f>IFERROR(INDEX('2. Paquetes y Tareas'!$F$16:$F$65,MATCH(AR225,'2. Paquetes y Tareas'!$E$16:$E$65,0)),0)</f>
        <v>0</v>
      </c>
      <c r="G225" s="88"/>
      <c r="H225" s="146">
        <f>IF($C$48="Investigación industrial",IFERROR(INDEX('4. Presupuesto Total '!$G$25:$G$43,MATCH(G225,'4. Presupuesto Total '!$B$25:$B$43,0)),""),IFERROR(INDEX('4. Presupuesto Total '!$H$25:$H$43,MATCH(G225,'4. Presupuesto Total '!$B$25:$B$43,0)),))</f>
        <v>0</v>
      </c>
      <c r="I225" s="67">
        <v>1</v>
      </c>
      <c r="J225" s="67"/>
      <c r="K225" s="67"/>
      <c r="L225" s="67"/>
      <c r="M225" s="67"/>
      <c r="N225" s="67"/>
      <c r="O225" s="145">
        <f t="shared" si="29"/>
        <v>0</v>
      </c>
      <c r="P225" s="70"/>
      <c r="Q225" s="70"/>
      <c r="R225" s="70"/>
      <c r="S225" s="71"/>
      <c r="T225" s="71"/>
      <c r="U225" s="147">
        <f t="shared" si="30"/>
        <v>0</v>
      </c>
      <c r="V225" s="147">
        <f t="shared" si="31"/>
        <v>0</v>
      </c>
      <c r="W225" s="147">
        <f t="shared" si="32"/>
        <v>0</v>
      </c>
      <c r="X225" s="71"/>
      <c r="Y225" s="91"/>
      <c r="Z225" s="91"/>
      <c r="AA225" s="147">
        <f t="shared" si="33"/>
        <v>0</v>
      </c>
      <c r="AB225" s="73"/>
      <c r="AC225" s="92"/>
      <c r="AD225" s="91"/>
      <c r="AE225" s="147">
        <f t="shared" si="34"/>
        <v>0</v>
      </c>
      <c r="AF225" s="73"/>
      <c r="AG225" s="92"/>
      <c r="AH225" s="91"/>
      <c r="AI225" s="147">
        <f t="shared" si="35"/>
        <v>0</v>
      </c>
      <c r="AJ225" s="147">
        <f t="shared" si="36"/>
        <v>0</v>
      </c>
      <c r="AK225" s="147">
        <f t="shared" si="37"/>
        <v>0</v>
      </c>
      <c r="AL225" s="147">
        <f t="shared" si="38"/>
        <v>0</v>
      </c>
      <c r="AM225" s="73"/>
      <c r="AN225" s="73"/>
      <c r="AO225" s="147">
        <f t="shared" si="39"/>
        <v>0</v>
      </c>
      <c r="AR225" s="94" t="str">
        <f t="shared" si="40"/>
        <v/>
      </c>
      <c r="AS225" s="72">
        <f>IF(P225&gt;'Costes máximos'!$D$22,'Costes máximos'!$D$22,P225)</f>
        <v>0</v>
      </c>
      <c r="AT225" s="72">
        <f>IF(Q225&gt;'Costes máximos'!$D$22,'Costes máximos'!$D$22,Q225)</f>
        <v>0</v>
      </c>
      <c r="AU225" s="72">
        <f>IF(R225&gt;'Costes máximos'!$D$22,'Costes máximos'!$D$22,R225)</f>
        <v>0</v>
      </c>
      <c r="AV225" s="72">
        <f>IF(S225&gt;'Costes máximos'!$D$22,'Costes máximos'!$D$22,S225)</f>
        <v>0</v>
      </c>
      <c r="AW225" s="72">
        <f>IF(T225&gt;'Costes máximos'!$D$22,'Costes máximos'!$D$22,T225)</f>
        <v>0</v>
      </c>
    </row>
    <row r="226" spans="2:49" outlineLevel="1" x14ac:dyDescent="0.3">
      <c r="B226" s="101"/>
      <c r="C226" s="102"/>
      <c r="D226" s="102"/>
      <c r="E226" s="102"/>
      <c r="F226" s="145">
        <f>IFERROR(INDEX('2. Paquetes y Tareas'!$F$16:$F$65,MATCH(AR226,'2. Paquetes y Tareas'!$E$16:$E$65,0)),0)</f>
        <v>0</v>
      </c>
      <c r="G226" s="88"/>
      <c r="H226" s="146">
        <f>IF($C$48="Investigación industrial",IFERROR(INDEX('4. Presupuesto Total '!$G$25:$G$43,MATCH(G226,'4. Presupuesto Total '!$B$25:$B$43,0)),""),IFERROR(INDEX('4. Presupuesto Total '!$H$25:$H$43,MATCH(G226,'4. Presupuesto Total '!$B$25:$B$43,0)),))</f>
        <v>0</v>
      </c>
      <c r="I226" s="67">
        <v>1</v>
      </c>
      <c r="J226" s="67"/>
      <c r="K226" s="67"/>
      <c r="L226" s="67"/>
      <c r="M226" s="67"/>
      <c r="N226" s="67"/>
      <c r="O226" s="145">
        <f t="shared" si="29"/>
        <v>0</v>
      </c>
      <c r="P226" s="70"/>
      <c r="Q226" s="70"/>
      <c r="R226" s="70"/>
      <c r="S226" s="71"/>
      <c r="T226" s="71"/>
      <c r="U226" s="147">
        <f t="shared" si="30"/>
        <v>0</v>
      </c>
      <c r="V226" s="147">
        <f t="shared" si="31"/>
        <v>0</v>
      </c>
      <c r="W226" s="147">
        <f t="shared" si="32"/>
        <v>0</v>
      </c>
      <c r="X226" s="71"/>
      <c r="Y226" s="91"/>
      <c r="Z226" s="91"/>
      <c r="AA226" s="147">
        <f t="shared" si="33"/>
        <v>0</v>
      </c>
      <c r="AB226" s="73"/>
      <c r="AC226" s="92"/>
      <c r="AD226" s="91"/>
      <c r="AE226" s="147">
        <f t="shared" si="34"/>
        <v>0</v>
      </c>
      <c r="AF226" s="73"/>
      <c r="AG226" s="92"/>
      <c r="AH226" s="91"/>
      <c r="AI226" s="147">
        <f t="shared" si="35"/>
        <v>0</v>
      </c>
      <c r="AJ226" s="147">
        <f t="shared" si="36"/>
        <v>0</v>
      </c>
      <c r="AK226" s="147">
        <f t="shared" si="37"/>
        <v>0</v>
      </c>
      <c r="AL226" s="147">
        <f t="shared" si="38"/>
        <v>0</v>
      </c>
      <c r="AM226" s="73"/>
      <c r="AN226" s="73"/>
      <c r="AO226" s="147">
        <f t="shared" si="39"/>
        <v>0</v>
      </c>
      <c r="AR226" s="94" t="str">
        <f t="shared" si="40"/>
        <v/>
      </c>
      <c r="AS226" s="72">
        <f>IF(P226&gt;'Costes máximos'!$D$22,'Costes máximos'!$D$22,P226)</f>
        <v>0</v>
      </c>
      <c r="AT226" s="72">
        <f>IF(Q226&gt;'Costes máximos'!$D$22,'Costes máximos'!$D$22,Q226)</f>
        <v>0</v>
      </c>
      <c r="AU226" s="72">
        <f>IF(R226&gt;'Costes máximos'!$D$22,'Costes máximos'!$D$22,R226)</f>
        <v>0</v>
      </c>
      <c r="AV226" s="72">
        <f>IF(S226&gt;'Costes máximos'!$D$22,'Costes máximos'!$D$22,S226)</f>
        <v>0</v>
      </c>
      <c r="AW226" s="72">
        <f>IF(T226&gt;'Costes máximos'!$D$22,'Costes máximos'!$D$22,T226)</f>
        <v>0</v>
      </c>
    </row>
    <row r="227" spans="2:49" outlineLevel="1" x14ac:dyDescent="0.3">
      <c r="B227" s="101"/>
      <c r="C227" s="102"/>
      <c r="D227" s="102"/>
      <c r="E227" s="102"/>
      <c r="F227" s="145">
        <f>IFERROR(INDEX('2. Paquetes y Tareas'!$F$16:$F$65,MATCH(AR227,'2. Paquetes y Tareas'!$E$16:$E$65,0)),0)</f>
        <v>0</v>
      </c>
      <c r="G227" s="88"/>
      <c r="H227" s="146">
        <f>IF($C$48="Investigación industrial",IFERROR(INDEX('4. Presupuesto Total '!$G$25:$G$43,MATCH(G227,'4. Presupuesto Total '!$B$25:$B$43,0)),""),IFERROR(INDEX('4. Presupuesto Total '!$H$25:$H$43,MATCH(G227,'4. Presupuesto Total '!$B$25:$B$43,0)),))</f>
        <v>0</v>
      </c>
      <c r="I227" s="67">
        <v>1</v>
      </c>
      <c r="J227" s="67"/>
      <c r="K227" s="67"/>
      <c r="L227" s="67"/>
      <c r="M227" s="67"/>
      <c r="N227" s="67"/>
      <c r="O227" s="145">
        <f t="shared" si="29"/>
        <v>0</v>
      </c>
      <c r="P227" s="70"/>
      <c r="Q227" s="70"/>
      <c r="R227" s="70"/>
      <c r="S227" s="71"/>
      <c r="T227" s="71"/>
      <c r="U227" s="147">
        <f t="shared" si="30"/>
        <v>0</v>
      </c>
      <c r="V227" s="147">
        <f t="shared" si="31"/>
        <v>0</v>
      </c>
      <c r="W227" s="147">
        <f t="shared" si="32"/>
        <v>0</v>
      </c>
      <c r="X227" s="71"/>
      <c r="Y227" s="91"/>
      <c r="Z227" s="91"/>
      <c r="AA227" s="147">
        <f t="shared" si="33"/>
        <v>0</v>
      </c>
      <c r="AB227" s="73"/>
      <c r="AC227" s="92"/>
      <c r="AD227" s="91"/>
      <c r="AE227" s="147">
        <f t="shared" si="34"/>
        <v>0</v>
      </c>
      <c r="AF227" s="73"/>
      <c r="AG227" s="92"/>
      <c r="AH227" s="91"/>
      <c r="AI227" s="147">
        <f t="shared" si="35"/>
        <v>0</v>
      </c>
      <c r="AJ227" s="147">
        <f t="shared" si="36"/>
        <v>0</v>
      </c>
      <c r="AK227" s="147">
        <f t="shared" si="37"/>
        <v>0</v>
      </c>
      <c r="AL227" s="147">
        <f t="shared" si="38"/>
        <v>0</v>
      </c>
      <c r="AM227" s="73"/>
      <c r="AN227" s="73"/>
      <c r="AO227" s="147">
        <f t="shared" si="39"/>
        <v>0</v>
      </c>
      <c r="AR227" s="94" t="str">
        <f t="shared" si="40"/>
        <v/>
      </c>
      <c r="AS227" s="72">
        <f>IF(P227&gt;'Costes máximos'!$D$22,'Costes máximos'!$D$22,P227)</f>
        <v>0</v>
      </c>
      <c r="AT227" s="72">
        <f>IF(Q227&gt;'Costes máximos'!$D$22,'Costes máximos'!$D$22,Q227)</f>
        <v>0</v>
      </c>
      <c r="AU227" s="72">
        <f>IF(R227&gt;'Costes máximos'!$D$22,'Costes máximos'!$D$22,R227)</f>
        <v>0</v>
      </c>
      <c r="AV227" s="72">
        <f>IF(S227&gt;'Costes máximos'!$D$22,'Costes máximos'!$D$22,S227)</f>
        <v>0</v>
      </c>
      <c r="AW227" s="72">
        <f>IF(T227&gt;'Costes máximos'!$D$22,'Costes máximos'!$D$22,T227)</f>
        <v>0</v>
      </c>
    </row>
    <row r="228" spans="2:49" outlineLevel="1" x14ac:dyDescent="0.3">
      <c r="B228" s="101"/>
      <c r="C228" s="102"/>
      <c r="D228" s="102"/>
      <c r="E228" s="102"/>
      <c r="F228" s="145">
        <f>IFERROR(INDEX('2. Paquetes y Tareas'!$F$16:$F$65,MATCH(AR228,'2. Paquetes y Tareas'!$E$16:$E$65,0)),0)</f>
        <v>0</v>
      </c>
      <c r="G228" s="88"/>
      <c r="H228" s="146">
        <f>IF($C$48="Investigación industrial",IFERROR(INDEX('4. Presupuesto Total '!$G$25:$G$43,MATCH(G228,'4. Presupuesto Total '!$B$25:$B$43,0)),""),IFERROR(INDEX('4. Presupuesto Total '!$H$25:$H$43,MATCH(G228,'4. Presupuesto Total '!$B$25:$B$43,0)),))</f>
        <v>0</v>
      </c>
      <c r="I228" s="67">
        <v>1</v>
      </c>
      <c r="J228" s="67"/>
      <c r="K228" s="67"/>
      <c r="L228" s="67"/>
      <c r="M228" s="67"/>
      <c r="N228" s="67"/>
      <c r="O228" s="145">
        <f t="shared" si="29"/>
        <v>0</v>
      </c>
      <c r="P228" s="70"/>
      <c r="Q228" s="70"/>
      <c r="R228" s="70"/>
      <c r="S228" s="71"/>
      <c r="T228" s="71"/>
      <c r="U228" s="147">
        <f t="shared" si="30"/>
        <v>0</v>
      </c>
      <c r="V228" s="147">
        <f t="shared" si="31"/>
        <v>0</v>
      </c>
      <c r="W228" s="147">
        <f t="shared" si="32"/>
        <v>0</v>
      </c>
      <c r="X228" s="71"/>
      <c r="Y228" s="91"/>
      <c r="Z228" s="91"/>
      <c r="AA228" s="147">
        <f t="shared" si="33"/>
        <v>0</v>
      </c>
      <c r="AB228" s="73"/>
      <c r="AC228" s="92"/>
      <c r="AD228" s="91"/>
      <c r="AE228" s="147">
        <f t="shared" si="34"/>
        <v>0</v>
      </c>
      <c r="AF228" s="73"/>
      <c r="AG228" s="92"/>
      <c r="AH228" s="91"/>
      <c r="AI228" s="147">
        <f t="shared" si="35"/>
        <v>0</v>
      </c>
      <c r="AJ228" s="147">
        <f t="shared" si="36"/>
        <v>0</v>
      </c>
      <c r="AK228" s="147">
        <f t="shared" si="37"/>
        <v>0</v>
      </c>
      <c r="AL228" s="147">
        <f t="shared" si="38"/>
        <v>0</v>
      </c>
      <c r="AM228" s="73"/>
      <c r="AN228" s="73"/>
      <c r="AO228" s="147">
        <f t="shared" si="39"/>
        <v>0</v>
      </c>
      <c r="AR228" s="94" t="str">
        <f t="shared" si="40"/>
        <v/>
      </c>
      <c r="AS228" s="72">
        <f>IF(P228&gt;'Costes máximos'!$D$22,'Costes máximos'!$D$22,P228)</f>
        <v>0</v>
      </c>
      <c r="AT228" s="72">
        <f>IF(Q228&gt;'Costes máximos'!$D$22,'Costes máximos'!$D$22,Q228)</f>
        <v>0</v>
      </c>
      <c r="AU228" s="72">
        <f>IF(R228&gt;'Costes máximos'!$D$22,'Costes máximos'!$D$22,R228)</f>
        <v>0</v>
      </c>
      <c r="AV228" s="72">
        <f>IF(S228&gt;'Costes máximos'!$D$22,'Costes máximos'!$D$22,S228)</f>
        <v>0</v>
      </c>
      <c r="AW228" s="72">
        <f>IF(T228&gt;'Costes máximos'!$D$22,'Costes máximos'!$D$22,T228)</f>
        <v>0</v>
      </c>
    </row>
    <row r="229" spans="2:49" outlineLevel="1" x14ac:dyDescent="0.3">
      <c r="B229" s="101"/>
      <c r="C229" s="102"/>
      <c r="D229" s="102"/>
      <c r="E229" s="102"/>
      <c r="F229" s="145">
        <f>IFERROR(INDEX('2. Paquetes y Tareas'!$F$16:$F$65,MATCH(AR229,'2. Paquetes y Tareas'!$E$16:$E$65,0)),0)</f>
        <v>0</v>
      </c>
      <c r="G229" s="88"/>
      <c r="H229" s="146">
        <f>IF($C$48="Investigación industrial",IFERROR(INDEX('4. Presupuesto Total '!$G$25:$G$43,MATCH(G229,'4. Presupuesto Total '!$B$25:$B$43,0)),""),IFERROR(INDEX('4. Presupuesto Total '!$H$25:$H$43,MATCH(G229,'4. Presupuesto Total '!$B$25:$B$43,0)),))</f>
        <v>0</v>
      </c>
      <c r="I229" s="67">
        <v>1</v>
      </c>
      <c r="J229" s="67"/>
      <c r="K229" s="67"/>
      <c r="L229" s="67"/>
      <c r="M229" s="67"/>
      <c r="N229" s="67"/>
      <c r="O229" s="145">
        <f t="shared" si="29"/>
        <v>0</v>
      </c>
      <c r="P229" s="70"/>
      <c r="Q229" s="70"/>
      <c r="R229" s="70"/>
      <c r="S229" s="71"/>
      <c r="T229" s="71"/>
      <c r="U229" s="147">
        <f t="shared" si="30"/>
        <v>0</v>
      </c>
      <c r="V229" s="147">
        <f t="shared" si="31"/>
        <v>0</v>
      </c>
      <c r="W229" s="147">
        <f t="shared" si="32"/>
        <v>0</v>
      </c>
      <c r="X229" s="71"/>
      <c r="Y229" s="91"/>
      <c r="Z229" s="91"/>
      <c r="AA229" s="147">
        <f t="shared" si="33"/>
        <v>0</v>
      </c>
      <c r="AB229" s="73"/>
      <c r="AC229" s="92"/>
      <c r="AD229" s="91"/>
      <c r="AE229" s="147">
        <f t="shared" si="34"/>
        <v>0</v>
      </c>
      <c r="AF229" s="73"/>
      <c r="AG229" s="92"/>
      <c r="AH229" s="91"/>
      <c r="AI229" s="147">
        <f t="shared" si="35"/>
        <v>0</v>
      </c>
      <c r="AJ229" s="147">
        <f t="shared" si="36"/>
        <v>0</v>
      </c>
      <c r="AK229" s="147">
        <f t="shared" si="37"/>
        <v>0</v>
      </c>
      <c r="AL229" s="147">
        <f t="shared" si="38"/>
        <v>0</v>
      </c>
      <c r="AM229" s="73"/>
      <c r="AN229" s="73"/>
      <c r="AO229" s="147">
        <f t="shared" si="39"/>
        <v>0</v>
      </c>
      <c r="AR229" s="94" t="str">
        <f t="shared" si="40"/>
        <v/>
      </c>
      <c r="AS229" s="72">
        <f>IF(P229&gt;'Costes máximos'!$D$22,'Costes máximos'!$D$22,P229)</f>
        <v>0</v>
      </c>
      <c r="AT229" s="72">
        <f>IF(Q229&gt;'Costes máximos'!$D$22,'Costes máximos'!$D$22,Q229)</f>
        <v>0</v>
      </c>
      <c r="AU229" s="72">
        <f>IF(R229&gt;'Costes máximos'!$D$22,'Costes máximos'!$D$22,R229)</f>
        <v>0</v>
      </c>
      <c r="AV229" s="72">
        <f>IF(S229&gt;'Costes máximos'!$D$22,'Costes máximos'!$D$22,S229)</f>
        <v>0</v>
      </c>
      <c r="AW229" s="72">
        <f>IF(T229&gt;'Costes máximos'!$D$22,'Costes máximos'!$D$22,T229)</f>
        <v>0</v>
      </c>
    </row>
    <row r="230" spans="2:49" outlineLevel="1" x14ac:dyDescent="0.3">
      <c r="B230" s="101"/>
      <c r="C230" s="102"/>
      <c r="D230" s="102"/>
      <c r="E230" s="102"/>
      <c r="F230" s="145">
        <f>IFERROR(INDEX('2. Paquetes y Tareas'!$F$16:$F$65,MATCH(AR230,'2. Paquetes y Tareas'!$E$16:$E$65,0)),0)</f>
        <v>0</v>
      </c>
      <c r="G230" s="88"/>
      <c r="H230" s="146">
        <f>IF($C$48="Investigación industrial",IFERROR(INDEX('4. Presupuesto Total '!$G$25:$G$43,MATCH(G230,'4. Presupuesto Total '!$B$25:$B$43,0)),""),IFERROR(INDEX('4. Presupuesto Total '!$H$25:$H$43,MATCH(G230,'4. Presupuesto Total '!$B$25:$B$43,0)),))</f>
        <v>0</v>
      </c>
      <c r="I230" s="67">
        <v>1</v>
      </c>
      <c r="J230" s="67"/>
      <c r="K230" s="67"/>
      <c r="L230" s="67"/>
      <c r="M230" s="67"/>
      <c r="N230" s="67"/>
      <c r="O230" s="145">
        <f t="shared" si="29"/>
        <v>0</v>
      </c>
      <c r="P230" s="70"/>
      <c r="Q230" s="70"/>
      <c r="R230" s="70"/>
      <c r="S230" s="71"/>
      <c r="T230" s="71"/>
      <c r="U230" s="147">
        <f t="shared" si="30"/>
        <v>0</v>
      </c>
      <c r="V230" s="147">
        <f t="shared" si="31"/>
        <v>0</v>
      </c>
      <c r="W230" s="147">
        <f t="shared" si="32"/>
        <v>0</v>
      </c>
      <c r="X230" s="71"/>
      <c r="Y230" s="91"/>
      <c r="Z230" s="91"/>
      <c r="AA230" s="147">
        <f t="shared" si="33"/>
        <v>0</v>
      </c>
      <c r="AB230" s="73"/>
      <c r="AC230" s="92"/>
      <c r="AD230" s="91"/>
      <c r="AE230" s="147">
        <f t="shared" si="34"/>
        <v>0</v>
      </c>
      <c r="AF230" s="73"/>
      <c r="AG230" s="92"/>
      <c r="AH230" s="91"/>
      <c r="AI230" s="147">
        <f t="shared" si="35"/>
        <v>0</v>
      </c>
      <c r="AJ230" s="147">
        <f t="shared" si="36"/>
        <v>0</v>
      </c>
      <c r="AK230" s="147">
        <f t="shared" si="37"/>
        <v>0</v>
      </c>
      <c r="AL230" s="147">
        <f t="shared" si="38"/>
        <v>0</v>
      </c>
      <c r="AM230" s="73"/>
      <c r="AN230" s="73"/>
      <c r="AO230" s="147">
        <f t="shared" si="39"/>
        <v>0</v>
      </c>
      <c r="AR230" s="94" t="str">
        <f t="shared" si="40"/>
        <v/>
      </c>
      <c r="AS230" s="72">
        <f>IF(P230&gt;'Costes máximos'!$D$22,'Costes máximos'!$D$22,P230)</f>
        <v>0</v>
      </c>
      <c r="AT230" s="72">
        <f>IF(Q230&gt;'Costes máximos'!$D$22,'Costes máximos'!$D$22,Q230)</f>
        <v>0</v>
      </c>
      <c r="AU230" s="72">
        <f>IF(R230&gt;'Costes máximos'!$D$22,'Costes máximos'!$D$22,R230)</f>
        <v>0</v>
      </c>
      <c r="AV230" s="72">
        <f>IF(S230&gt;'Costes máximos'!$D$22,'Costes máximos'!$D$22,S230)</f>
        <v>0</v>
      </c>
      <c r="AW230" s="72">
        <f>IF(T230&gt;'Costes máximos'!$D$22,'Costes máximos'!$D$22,T230)</f>
        <v>0</v>
      </c>
    </row>
    <row r="231" spans="2:49" outlineLevel="1" x14ac:dyDescent="0.3">
      <c r="B231" s="101"/>
      <c r="C231" s="102"/>
      <c r="D231" s="102"/>
      <c r="E231" s="102"/>
      <c r="F231" s="145">
        <f>IFERROR(INDEX('2. Paquetes y Tareas'!$F$16:$F$65,MATCH(AR231,'2. Paquetes y Tareas'!$E$16:$E$65,0)),0)</f>
        <v>0</v>
      </c>
      <c r="G231" s="88"/>
      <c r="H231" s="146">
        <f>IF($C$48="Investigación industrial",IFERROR(INDEX('4. Presupuesto Total '!$G$25:$G$43,MATCH(G231,'4. Presupuesto Total '!$B$25:$B$43,0)),""),IFERROR(INDEX('4. Presupuesto Total '!$H$25:$H$43,MATCH(G231,'4. Presupuesto Total '!$B$25:$B$43,0)),))</f>
        <v>0</v>
      </c>
      <c r="I231" s="67">
        <v>1</v>
      </c>
      <c r="J231" s="67"/>
      <c r="K231" s="67"/>
      <c r="L231" s="67"/>
      <c r="M231" s="67"/>
      <c r="N231" s="67"/>
      <c r="O231" s="145">
        <f t="shared" si="29"/>
        <v>0</v>
      </c>
      <c r="P231" s="70"/>
      <c r="Q231" s="70"/>
      <c r="R231" s="70"/>
      <c r="S231" s="71"/>
      <c r="T231" s="71"/>
      <c r="U231" s="147">
        <f t="shared" si="30"/>
        <v>0</v>
      </c>
      <c r="V231" s="147">
        <f t="shared" si="31"/>
        <v>0</v>
      </c>
      <c r="W231" s="147">
        <f t="shared" si="32"/>
        <v>0</v>
      </c>
      <c r="X231" s="71"/>
      <c r="Y231" s="91"/>
      <c r="Z231" s="91"/>
      <c r="AA231" s="147">
        <f t="shared" si="33"/>
        <v>0</v>
      </c>
      <c r="AB231" s="73"/>
      <c r="AC231" s="92"/>
      <c r="AD231" s="91"/>
      <c r="AE231" s="147">
        <f t="shared" si="34"/>
        <v>0</v>
      </c>
      <c r="AF231" s="73"/>
      <c r="AG231" s="92"/>
      <c r="AH231" s="91"/>
      <c r="AI231" s="147">
        <f t="shared" si="35"/>
        <v>0</v>
      </c>
      <c r="AJ231" s="147">
        <f t="shared" si="36"/>
        <v>0</v>
      </c>
      <c r="AK231" s="147">
        <f t="shared" si="37"/>
        <v>0</v>
      </c>
      <c r="AL231" s="147">
        <f t="shared" si="38"/>
        <v>0</v>
      </c>
      <c r="AM231" s="73"/>
      <c r="AN231" s="73"/>
      <c r="AO231" s="147">
        <f t="shared" si="39"/>
        <v>0</v>
      </c>
      <c r="AR231" s="94" t="str">
        <f t="shared" si="40"/>
        <v/>
      </c>
      <c r="AS231" s="72">
        <f>IF(P231&gt;'Costes máximos'!$D$22,'Costes máximos'!$D$22,P231)</f>
        <v>0</v>
      </c>
      <c r="AT231" s="72">
        <f>IF(Q231&gt;'Costes máximos'!$D$22,'Costes máximos'!$D$22,Q231)</f>
        <v>0</v>
      </c>
      <c r="AU231" s="72">
        <f>IF(R231&gt;'Costes máximos'!$D$22,'Costes máximos'!$D$22,R231)</f>
        <v>0</v>
      </c>
      <c r="AV231" s="72">
        <f>IF(S231&gt;'Costes máximos'!$D$22,'Costes máximos'!$D$22,S231)</f>
        <v>0</v>
      </c>
      <c r="AW231" s="72">
        <f>IF(T231&gt;'Costes máximos'!$D$22,'Costes máximos'!$D$22,T231)</f>
        <v>0</v>
      </c>
    </row>
    <row r="232" spans="2:49" outlineLevel="1" x14ac:dyDescent="0.3">
      <c r="B232" s="101"/>
      <c r="C232" s="102"/>
      <c r="D232" s="102"/>
      <c r="E232" s="102"/>
      <c r="F232" s="145">
        <f>IFERROR(INDEX('2. Paquetes y Tareas'!$F$16:$F$65,MATCH(AR232,'2. Paquetes y Tareas'!$E$16:$E$65,0)),0)</f>
        <v>0</v>
      </c>
      <c r="G232" s="88"/>
      <c r="H232" s="146">
        <f>IF($C$48="Investigación industrial",IFERROR(INDEX('4. Presupuesto Total '!$G$25:$G$43,MATCH(G232,'4. Presupuesto Total '!$B$25:$B$43,0)),""),IFERROR(INDEX('4. Presupuesto Total '!$H$25:$H$43,MATCH(G232,'4. Presupuesto Total '!$B$25:$B$43,0)),))</f>
        <v>0</v>
      </c>
      <c r="I232" s="67">
        <v>1</v>
      </c>
      <c r="J232" s="67"/>
      <c r="K232" s="67"/>
      <c r="L232" s="67"/>
      <c r="M232" s="67"/>
      <c r="N232" s="67"/>
      <c r="O232" s="145">
        <f t="shared" si="29"/>
        <v>0</v>
      </c>
      <c r="P232" s="70"/>
      <c r="Q232" s="70"/>
      <c r="R232" s="70"/>
      <c r="S232" s="71"/>
      <c r="T232" s="71"/>
      <c r="U232" s="147">
        <f t="shared" si="30"/>
        <v>0</v>
      </c>
      <c r="V232" s="147">
        <f t="shared" si="31"/>
        <v>0</v>
      </c>
      <c r="W232" s="147">
        <f t="shared" si="32"/>
        <v>0</v>
      </c>
      <c r="X232" s="71"/>
      <c r="Y232" s="91"/>
      <c r="Z232" s="91"/>
      <c r="AA232" s="147">
        <f t="shared" si="33"/>
        <v>0</v>
      </c>
      <c r="AB232" s="73"/>
      <c r="AC232" s="92"/>
      <c r="AD232" s="91"/>
      <c r="AE232" s="147">
        <f t="shared" si="34"/>
        <v>0</v>
      </c>
      <c r="AF232" s="73"/>
      <c r="AG232" s="92"/>
      <c r="AH232" s="91"/>
      <c r="AI232" s="147">
        <f t="shared" si="35"/>
        <v>0</v>
      </c>
      <c r="AJ232" s="147">
        <f t="shared" si="36"/>
        <v>0</v>
      </c>
      <c r="AK232" s="147">
        <f t="shared" si="37"/>
        <v>0</v>
      </c>
      <c r="AL232" s="147">
        <f t="shared" si="38"/>
        <v>0</v>
      </c>
      <c r="AM232" s="73"/>
      <c r="AN232" s="73"/>
      <c r="AO232" s="147">
        <f t="shared" si="39"/>
        <v>0</v>
      </c>
      <c r="AR232" s="94" t="str">
        <f t="shared" si="40"/>
        <v/>
      </c>
      <c r="AS232" s="72">
        <f>IF(P232&gt;'Costes máximos'!$D$22,'Costes máximos'!$D$22,P232)</f>
        <v>0</v>
      </c>
      <c r="AT232" s="72">
        <f>IF(Q232&gt;'Costes máximos'!$D$22,'Costes máximos'!$D$22,Q232)</f>
        <v>0</v>
      </c>
      <c r="AU232" s="72">
        <f>IF(R232&gt;'Costes máximos'!$D$22,'Costes máximos'!$D$22,R232)</f>
        <v>0</v>
      </c>
      <c r="AV232" s="72">
        <f>IF(S232&gt;'Costes máximos'!$D$22,'Costes máximos'!$D$22,S232)</f>
        <v>0</v>
      </c>
      <c r="AW232" s="72">
        <f>IF(T232&gt;'Costes máximos'!$D$22,'Costes máximos'!$D$22,T232)</f>
        <v>0</v>
      </c>
    </row>
    <row r="233" spans="2:49" outlineLevel="1" x14ac:dyDescent="0.3">
      <c r="B233" s="101"/>
      <c r="C233" s="102"/>
      <c r="D233" s="102"/>
      <c r="E233" s="102"/>
      <c r="F233" s="145">
        <f>IFERROR(INDEX('2. Paquetes y Tareas'!$F$16:$F$65,MATCH(AR233,'2. Paquetes y Tareas'!$E$16:$E$65,0)),0)</f>
        <v>0</v>
      </c>
      <c r="G233" s="88"/>
      <c r="H233" s="146">
        <f>IF($C$48="Investigación industrial",IFERROR(INDEX('4. Presupuesto Total '!$G$25:$G$43,MATCH(G233,'4. Presupuesto Total '!$B$25:$B$43,0)),""),IFERROR(INDEX('4. Presupuesto Total '!$H$25:$H$43,MATCH(G233,'4. Presupuesto Total '!$B$25:$B$43,0)),))</f>
        <v>0</v>
      </c>
      <c r="I233" s="67">
        <v>1</v>
      </c>
      <c r="J233" s="67"/>
      <c r="K233" s="67"/>
      <c r="L233" s="67"/>
      <c r="M233" s="67"/>
      <c r="N233" s="67"/>
      <c r="O233" s="145">
        <f t="shared" si="29"/>
        <v>0</v>
      </c>
      <c r="P233" s="70"/>
      <c r="Q233" s="70"/>
      <c r="R233" s="70"/>
      <c r="S233" s="71"/>
      <c r="T233" s="71"/>
      <c r="U233" s="147">
        <f t="shared" si="30"/>
        <v>0</v>
      </c>
      <c r="V233" s="147">
        <f t="shared" si="31"/>
        <v>0</v>
      </c>
      <c r="W233" s="147">
        <f t="shared" si="32"/>
        <v>0</v>
      </c>
      <c r="X233" s="71"/>
      <c r="Y233" s="91"/>
      <c r="Z233" s="91"/>
      <c r="AA233" s="147">
        <f t="shared" si="33"/>
        <v>0</v>
      </c>
      <c r="AB233" s="73"/>
      <c r="AC233" s="92"/>
      <c r="AD233" s="91"/>
      <c r="AE233" s="147">
        <f t="shared" si="34"/>
        <v>0</v>
      </c>
      <c r="AF233" s="73"/>
      <c r="AG233" s="92"/>
      <c r="AH233" s="91"/>
      <c r="AI233" s="147">
        <f t="shared" si="35"/>
        <v>0</v>
      </c>
      <c r="AJ233" s="147">
        <f t="shared" si="36"/>
        <v>0</v>
      </c>
      <c r="AK233" s="147">
        <f t="shared" si="37"/>
        <v>0</v>
      </c>
      <c r="AL233" s="147">
        <f t="shared" si="38"/>
        <v>0</v>
      </c>
      <c r="AM233" s="73"/>
      <c r="AN233" s="73"/>
      <c r="AO233" s="147">
        <f t="shared" si="39"/>
        <v>0</v>
      </c>
      <c r="AR233" s="94" t="str">
        <f t="shared" si="40"/>
        <v/>
      </c>
      <c r="AS233" s="72">
        <f>IF(P233&gt;'Costes máximos'!$D$22,'Costes máximos'!$D$22,P233)</f>
        <v>0</v>
      </c>
      <c r="AT233" s="72">
        <f>IF(Q233&gt;'Costes máximos'!$D$22,'Costes máximos'!$D$22,Q233)</f>
        <v>0</v>
      </c>
      <c r="AU233" s="72">
        <f>IF(R233&gt;'Costes máximos'!$D$22,'Costes máximos'!$D$22,R233)</f>
        <v>0</v>
      </c>
      <c r="AV233" s="72">
        <f>IF(S233&gt;'Costes máximos'!$D$22,'Costes máximos'!$D$22,S233)</f>
        <v>0</v>
      </c>
      <c r="AW233" s="72">
        <f>IF(T233&gt;'Costes máximos'!$D$22,'Costes máximos'!$D$22,T233)</f>
        <v>0</v>
      </c>
    </row>
    <row r="234" spans="2:49" outlineLevel="1" x14ac:dyDescent="0.3">
      <c r="B234" s="101"/>
      <c r="C234" s="102"/>
      <c r="D234" s="102"/>
      <c r="E234" s="102"/>
      <c r="F234" s="145">
        <f>IFERROR(INDEX('2. Paquetes y Tareas'!$F$16:$F$65,MATCH(AR234,'2. Paquetes y Tareas'!$E$16:$E$65,0)),0)</f>
        <v>0</v>
      </c>
      <c r="G234" s="88"/>
      <c r="H234" s="146">
        <f>IF($C$48="Investigación industrial",IFERROR(INDEX('4. Presupuesto Total '!$G$25:$G$43,MATCH(G234,'4. Presupuesto Total '!$B$25:$B$43,0)),""),IFERROR(INDEX('4. Presupuesto Total '!$H$25:$H$43,MATCH(G234,'4. Presupuesto Total '!$B$25:$B$43,0)),))</f>
        <v>0</v>
      </c>
      <c r="I234" s="67">
        <v>1</v>
      </c>
      <c r="J234" s="67"/>
      <c r="K234" s="67"/>
      <c r="L234" s="67"/>
      <c r="M234" s="67"/>
      <c r="N234" s="67"/>
      <c r="O234" s="145">
        <f t="shared" si="29"/>
        <v>0</v>
      </c>
      <c r="P234" s="70"/>
      <c r="Q234" s="70"/>
      <c r="R234" s="70"/>
      <c r="S234" s="71"/>
      <c r="T234" s="71"/>
      <c r="U234" s="147">
        <f t="shared" si="30"/>
        <v>0</v>
      </c>
      <c r="V234" s="147">
        <f t="shared" si="31"/>
        <v>0</v>
      </c>
      <c r="W234" s="147">
        <f t="shared" si="32"/>
        <v>0</v>
      </c>
      <c r="X234" s="71"/>
      <c r="Y234" s="91"/>
      <c r="Z234" s="91"/>
      <c r="AA234" s="147">
        <f t="shared" si="33"/>
        <v>0</v>
      </c>
      <c r="AB234" s="73"/>
      <c r="AC234" s="92"/>
      <c r="AD234" s="91"/>
      <c r="AE234" s="147">
        <f t="shared" si="34"/>
        <v>0</v>
      </c>
      <c r="AF234" s="73"/>
      <c r="AG234" s="92"/>
      <c r="AH234" s="91"/>
      <c r="AI234" s="147">
        <f t="shared" si="35"/>
        <v>0</v>
      </c>
      <c r="AJ234" s="147">
        <f t="shared" si="36"/>
        <v>0</v>
      </c>
      <c r="AK234" s="147">
        <f t="shared" si="37"/>
        <v>0</v>
      </c>
      <c r="AL234" s="147">
        <f t="shared" si="38"/>
        <v>0</v>
      </c>
      <c r="AM234" s="73"/>
      <c r="AN234" s="73"/>
      <c r="AO234" s="147">
        <f t="shared" si="39"/>
        <v>0</v>
      </c>
      <c r="AR234" s="94" t="str">
        <f t="shared" si="40"/>
        <v/>
      </c>
      <c r="AS234" s="72">
        <f>IF(P234&gt;'Costes máximos'!$D$22,'Costes máximos'!$D$22,P234)</f>
        <v>0</v>
      </c>
      <c r="AT234" s="72">
        <f>IF(Q234&gt;'Costes máximos'!$D$22,'Costes máximos'!$D$22,Q234)</f>
        <v>0</v>
      </c>
      <c r="AU234" s="72">
        <f>IF(R234&gt;'Costes máximos'!$D$22,'Costes máximos'!$D$22,R234)</f>
        <v>0</v>
      </c>
      <c r="AV234" s="72">
        <f>IF(S234&gt;'Costes máximos'!$D$22,'Costes máximos'!$D$22,S234)</f>
        <v>0</v>
      </c>
      <c r="AW234" s="72">
        <f>IF(T234&gt;'Costes máximos'!$D$22,'Costes máximos'!$D$22,T234)</f>
        <v>0</v>
      </c>
    </row>
    <row r="235" spans="2:49" outlineLevel="1" x14ac:dyDescent="0.3">
      <c r="B235" s="101"/>
      <c r="C235" s="102"/>
      <c r="D235" s="102"/>
      <c r="E235" s="102"/>
      <c r="F235" s="145">
        <f>IFERROR(INDEX('2. Paquetes y Tareas'!$F$16:$F$65,MATCH(AR235,'2. Paquetes y Tareas'!$E$16:$E$65,0)),0)</f>
        <v>0</v>
      </c>
      <c r="G235" s="88"/>
      <c r="H235" s="146">
        <f>IF($C$48="Investigación industrial",IFERROR(INDEX('4. Presupuesto Total '!$G$25:$G$43,MATCH(G235,'4. Presupuesto Total '!$B$25:$B$43,0)),""),IFERROR(INDEX('4. Presupuesto Total '!$H$25:$H$43,MATCH(G235,'4. Presupuesto Total '!$B$25:$B$43,0)),))</f>
        <v>0</v>
      </c>
      <c r="I235" s="67">
        <v>1</v>
      </c>
      <c r="J235" s="67"/>
      <c r="K235" s="67"/>
      <c r="L235" s="67"/>
      <c r="M235" s="67"/>
      <c r="N235" s="67"/>
      <c r="O235" s="145">
        <f t="shared" si="29"/>
        <v>0</v>
      </c>
      <c r="P235" s="70"/>
      <c r="Q235" s="70"/>
      <c r="R235" s="70"/>
      <c r="S235" s="71"/>
      <c r="T235" s="71"/>
      <c r="U235" s="147">
        <f t="shared" si="30"/>
        <v>0</v>
      </c>
      <c r="V235" s="147">
        <f t="shared" si="31"/>
        <v>0</v>
      </c>
      <c r="W235" s="147">
        <f t="shared" si="32"/>
        <v>0</v>
      </c>
      <c r="X235" s="71"/>
      <c r="Y235" s="91"/>
      <c r="Z235" s="91"/>
      <c r="AA235" s="147">
        <f t="shared" si="33"/>
        <v>0</v>
      </c>
      <c r="AB235" s="73"/>
      <c r="AC235" s="92"/>
      <c r="AD235" s="91"/>
      <c r="AE235" s="147">
        <f t="shared" si="34"/>
        <v>0</v>
      </c>
      <c r="AF235" s="73"/>
      <c r="AG235" s="92"/>
      <c r="AH235" s="91"/>
      <c r="AI235" s="147">
        <f t="shared" si="35"/>
        <v>0</v>
      </c>
      <c r="AJ235" s="147">
        <f t="shared" si="36"/>
        <v>0</v>
      </c>
      <c r="AK235" s="147">
        <f t="shared" si="37"/>
        <v>0</v>
      </c>
      <c r="AL235" s="147">
        <f t="shared" si="38"/>
        <v>0</v>
      </c>
      <c r="AM235" s="73"/>
      <c r="AN235" s="73"/>
      <c r="AO235" s="147">
        <f t="shared" si="39"/>
        <v>0</v>
      </c>
      <c r="AR235" s="94" t="str">
        <f t="shared" si="40"/>
        <v/>
      </c>
      <c r="AS235" s="72">
        <f>IF(P235&gt;'Costes máximos'!$D$22,'Costes máximos'!$D$22,P235)</f>
        <v>0</v>
      </c>
      <c r="AT235" s="72">
        <f>IF(Q235&gt;'Costes máximos'!$D$22,'Costes máximos'!$D$22,Q235)</f>
        <v>0</v>
      </c>
      <c r="AU235" s="72">
        <f>IF(R235&gt;'Costes máximos'!$D$22,'Costes máximos'!$D$22,R235)</f>
        <v>0</v>
      </c>
      <c r="AV235" s="72">
        <f>IF(S235&gt;'Costes máximos'!$D$22,'Costes máximos'!$D$22,S235)</f>
        <v>0</v>
      </c>
      <c r="AW235" s="72">
        <f>IF(T235&gt;'Costes máximos'!$D$22,'Costes máximos'!$D$22,T235)</f>
        <v>0</v>
      </c>
    </row>
    <row r="236" spans="2:49" outlineLevel="1" x14ac:dyDescent="0.3">
      <c r="B236" s="101"/>
      <c r="C236" s="102"/>
      <c r="D236" s="102"/>
      <c r="E236" s="102"/>
      <c r="F236" s="145">
        <f>IFERROR(INDEX('2. Paquetes y Tareas'!$F$16:$F$65,MATCH(AR236,'2. Paquetes y Tareas'!$E$16:$E$65,0)),0)</f>
        <v>0</v>
      </c>
      <c r="G236" s="88"/>
      <c r="H236" s="146">
        <f>IF($C$48="Investigación industrial",IFERROR(INDEX('4. Presupuesto Total '!$G$25:$G$43,MATCH(G236,'4. Presupuesto Total '!$B$25:$B$43,0)),""),IFERROR(INDEX('4. Presupuesto Total '!$H$25:$H$43,MATCH(G236,'4. Presupuesto Total '!$B$25:$B$43,0)),))</f>
        <v>0</v>
      </c>
      <c r="I236" s="67">
        <v>1</v>
      </c>
      <c r="J236" s="67"/>
      <c r="K236" s="67"/>
      <c r="L236" s="67"/>
      <c r="M236" s="67"/>
      <c r="N236" s="67"/>
      <c r="O236" s="145">
        <f t="shared" si="29"/>
        <v>0</v>
      </c>
      <c r="P236" s="70"/>
      <c r="Q236" s="70"/>
      <c r="R236" s="70"/>
      <c r="S236" s="71"/>
      <c r="T236" s="71"/>
      <c r="U236" s="147">
        <f t="shared" si="30"/>
        <v>0</v>
      </c>
      <c r="V236" s="147">
        <f t="shared" si="31"/>
        <v>0</v>
      </c>
      <c r="W236" s="147">
        <f t="shared" si="32"/>
        <v>0</v>
      </c>
      <c r="X236" s="71"/>
      <c r="Y236" s="91"/>
      <c r="Z236" s="91"/>
      <c r="AA236" s="147">
        <f t="shared" si="33"/>
        <v>0</v>
      </c>
      <c r="AB236" s="73"/>
      <c r="AC236" s="92"/>
      <c r="AD236" s="91"/>
      <c r="AE236" s="147">
        <f t="shared" si="34"/>
        <v>0</v>
      </c>
      <c r="AF236" s="73"/>
      <c r="AG236" s="92"/>
      <c r="AH236" s="91"/>
      <c r="AI236" s="147">
        <f t="shared" si="35"/>
        <v>0</v>
      </c>
      <c r="AJ236" s="147">
        <f t="shared" si="36"/>
        <v>0</v>
      </c>
      <c r="AK236" s="147">
        <f t="shared" si="37"/>
        <v>0</v>
      </c>
      <c r="AL236" s="147">
        <f t="shared" si="38"/>
        <v>0</v>
      </c>
      <c r="AM236" s="73"/>
      <c r="AN236" s="73"/>
      <c r="AO236" s="147">
        <f t="shared" si="39"/>
        <v>0</v>
      </c>
      <c r="AR236" s="94" t="str">
        <f t="shared" si="40"/>
        <v/>
      </c>
      <c r="AS236" s="72">
        <f>IF(P236&gt;'Costes máximos'!$D$22,'Costes máximos'!$D$22,P236)</f>
        <v>0</v>
      </c>
      <c r="AT236" s="72">
        <f>IF(Q236&gt;'Costes máximos'!$D$22,'Costes máximos'!$D$22,Q236)</f>
        <v>0</v>
      </c>
      <c r="AU236" s="72">
        <f>IF(R236&gt;'Costes máximos'!$D$22,'Costes máximos'!$D$22,R236)</f>
        <v>0</v>
      </c>
      <c r="AV236" s="72">
        <f>IF(S236&gt;'Costes máximos'!$D$22,'Costes máximos'!$D$22,S236)</f>
        <v>0</v>
      </c>
      <c r="AW236" s="72">
        <f>IF(T236&gt;'Costes máximos'!$D$22,'Costes máximos'!$D$22,T236)</f>
        <v>0</v>
      </c>
    </row>
    <row r="237" spans="2:49" outlineLevel="1" x14ac:dyDescent="0.3">
      <c r="B237" s="101"/>
      <c r="C237" s="102"/>
      <c r="D237" s="102"/>
      <c r="E237" s="102"/>
      <c r="F237" s="145">
        <f>IFERROR(INDEX('2. Paquetes y Tareas'!$F$16:$F$65,MATCH(AR237,'2. Paquetes y Tareas'!$E$16:$E$65,0)),0)</f>
        <v>0</v>
      </c>
      <c r="G237" s="88"/>
      <c r="H237" s="146">
        <f>IF($C$48="Investigación industrial",IFERROR(INDEX('4. Presupuesto Total '!$G$25:$G$43,MATCH(G237,'4. Presupuesto Total '!$B$25:$B$43,0)),""),IFERROR(INDEX('4. Presupuesto Total '!$H$25:$H$43,MATCH(G237,'4. Presupuesto Total '!$B$25:$B$43,0)),))</f>
        <v>0</v>
      </c>
      <c r="I237" s="67">
        <v>1</v>
      </c>
      <c r="J237" s="67"/>
      <c r="K237" s="67"/>
      <c r="L237" s="67"/>
      <c r="M237" s="67"/>
      <c r="N237" s="67"/>
      <c r="O237" s="145">
        <f t="shared" si="29"/>
        <v>0</v>
      </c>
      <c r="P237" s="70"/>
      <c r="Q237" s="70"/>
      <c r="R237" s="70"/>
      <c r="S237" s="71"/>
      <c r="T237" s="71"/>
      <c r="U237" s="147">
        <f t="shared" si="30"/>
        <v>0</v>
      </c>
      <c r="V237" s="147">
        <f t="shared" si="31"/>
        <v>0</v>
      </c>
      <c r="W237" s="147">
        <f t="shared" si="32"/>
        <v>0</v>
      </c>
      <c r="X237" s="71"/>
      <c r="Y237" s="91"/>
      <c r="Z237" s="91"/>
      <c r="AA237" s="147">
        <f t="shared" si="33"/>
        <v>0</v>
      </c>
      <c r="AB237" s="73"/>
      <c r="AC237" s="92"/>
      <c r="AD237" s="91"/>
      <c r="AE237" s="147">
        <f t="shared" si="34"/>
        <v>0</v>
      </c>
      <c r="AF237" s="73"/>
      <c r="AG237" s="92"/>
      <c r="AH237" s="91"/>
      <c r="AI237" s="147">
        <f t="shared" si="35"/>
        <v>0</v>
      </c>
      <c r="AJ237" s="147">
        <f t="shared" si="36"/>
        <v>0</v>
      </c>
      <c r="AK237" s="147">
        <f t="shared" si="37"/>
        <v>0</v>
      </c>
      <c r="AL237" s="147">
        <f t="shared" si="38"/>
        <v>0</v>
      </c>
      <c r="AM237" s="73"/>
      <c r="AN237" s="73"/>
      <c r="AO237" s="147">
        <f t="shared" si="39"/>
        <v>0</v>
      </c>
      <c r="AR237" s="94" t="str">
        <f t="shared" si="40"/>
        <v/>
      </c>
      <c r="AS237" s="72">
        <f>IF(P237&gt;'Costes máximos'!$D$22,'Costes máximos'!$D$22,P237)</f>
        <v>0</v>
      </c>
      <c r="AT237" s="72">
        <f>IF(Q237&gt;'Costes máximos'!$D$22,'Costes máximos'!$D$22,Q237)</f>
        <v>0</v>
      </c>
      <c r="AU237" s="72">
        <f>IF(R237&gt;'Costes máximos'!$D$22,'Costes máximos'!$D$22,R237)</f>
        <v>0</v>
      </c>
      <c r="AV237" s="72">
        <f>IF(S237&gt;'Costes máximos'!$D$22,'Costes máximos'!$D$22,S237)</f>
        <v>0</v>
      </c>
      <c r="AW237" s="72">
        <f>IF(T237&gt;'Costes máximos'!$D$22,'Costes máximos'!$D$22,T237)</f>
        <v>0</v>
      </c>
    </row>
    <row r="238" spans="2:49" outlineLevel="1" x14ac:dyDescent="0.3">
      <c r="B238" s="101"/>
      <c r="C238" s="102"/>
      <c r="D238" s="102"/>
      <c r="E238" s="102"/>
      <c r="F238" s="145">
        <f>IFERROR(INDEX('2. Paquetes y Tareas'!$F$16:$F$65,MATCH(AR238,'2. Paquetes y Tareas'!$E$16:$E$65,0)),0)</f>
        <v>0</v>
      </c>
      <c r="G238" s="88"/>
      <c r="H238" s="146">
        <f>IF($C$48="Investigación industrial",IFERROR(INDEX('4. Presupuesto Total '!$G$25:$G$43,MATCH(G238,'4. Presupuesto Total '!$B$25:$B$43,0)),""),IFERROR(INDEX('4. Presupuesto Total '!$H$25:$H$43,MATCH(G238,'4. Presupuesto Total '!$B$25:$B$43,0)),))</f>
        <v>0</v>
      </c>
      <c r="I238" s="67">
        <v>1</v>
      </c>
      <c r="J238" s="67"/>
      <c r="K238" s="67"/>
      <c r="L238" s="67"/>
      <c r="M238" s="67"/>
      <c r="N238" s="67"/>
      <c r="O238" s="145">
        <f t="shared" si="29"/>
        <v>0</v>
      </c>
      <c r="P238" s="70"/>
      <c r="Q238" s="70"/>
      <c r="R238" s="70"/>
      <c r="S238" s="71"/>
      <c r="T238" s="71"/>
      <c r="U238" s="147">
        <f t="shared" si="30"/>
        <v>0</v>
      </c>
      <c r="V238" s="147">
        <f t="shared" si="31"/>
        <v>0</v>
      </c>
      <c r="W238" s="147">
        <f t="shared" si="32"/>
        <v>0</v>
      </c>
      <c r="X238" s="71"/>
      <c r="Y238" s="91"/>
      <c r="Z238" s="91"/>
      <c r="AA238" s="147">
        <f t="shared" si="33"/>
        <v>0</v>
      </c>
      <c r="AB238" s="73"/>
      <c r="AC238" s="92"/>
      <c r="AD238" s="91"/>
      <c r="AE238" s="147">
        <f t="shared" si="34"/>
        <v>0</v>
      </c>
      <c r="AF238" s="73"/>
      <c r="AG238" s="92"/>
      <c r="AH238" s="91"/>
      <c r="AI238" s="147">
        <f t="shared" si="35"/>
        <v>0</v>
      </c>
      <c r="AJ238" s="147">
        <f t="shared" si="36"/>
        <v>0</v>
      </c>
      <c r="AK238" s="147">
        <f t="shared" si="37"/>
        <v>0</v>
      </c>
      <c r="AL238" s="147">
        <f t="shared" si="38"/>
        <v>0</v>
      </c>
      <c r="AM238" s="73"/>
      <c r="AN238" s="73"/>
      <c r="AO238" s="147">
        <f t="shared" si="39"/>
        <v>0</v>
      </c>
      <c r="AR238" s="94" t="str">
        <f t="shared" si="40"/>
        <v/>
      </c>
      <c r="AS238" s="72">
        <f>IF(P238&gt;'Costes máximos'!$D$22,'Costes máximos'!$D$22,P238)</f>
        <v>0</v>
      </c>
      <c r="AT238" s="72">
        <f>IF(Q238&gt;'Costes máximos'!$D$22,'Costes máximos'!$D$22,Q238)</f>
        <v>0</v>
      </c>
      <c r="AU238" s="72">
        <f>IF(R238&gt;'Costes máximos'!$D$22,'Costes máximos'!$D$22,R238)</f>
        <v>0</v>
      </c>
      <c r="AV238" s="72">
        <f>IF(S238&gt;'Costes máximos'!$D$22,'Costes máximos'!$D$22,S238)</f>
        <v>0</v>
      </c>
      <c r="AW238" s="72">
        <f>IF(T238&gt;'Costes máximos'!$D$22,'Costes máximos'!$D$22,T238)</f>
        <v>0</v>
      </c>
    </row>
    <row r="239" spans="2:49" outlineLevel="1" x14ac:dyDescent="0.3">
      <c r="B239" s="101"/>
      <c r="C239" s="102"/>
      <c r="D239" s="102"/>
      <c r="E239" s="102"/>
      <c r="F239" s="145">
        <f>IFERROR(INDEX('2. Paquetes y Tareas'!$F$16:$F$65,MATCH(AR239,'2. Paquetes y Tareas'!$E$16:$E$65,0)),0)</f>
        <v>0</v>
      </c>
      <c r="G239" s="88"/>
      <c r="H239" s="146">
        <f>IF($C$48="Investigación industrial",IFERROR(INDEX('4. Presupuesto Total '!$G$25:$G$43,MATCH(G239,'4. Presupuesto Total '!$B$25:$B$43,0)),""),IFERROR(INDEX('4. Presupuesto Total '!$H$25:$H$43,MATCH(G239,'4. Presupuesto Total '!$B$25:$B$43,0)),))</f>
        <v>0</v>
      </c>
      <c r="I239" s="67">
        <v>1</v>
      </c>
      <c r="J239" s="67"/>
      <c r="K239" s="67"/>
      <c r="L239" s="67"/>
      <c r="M239" s="67"/>
      <c r="N239" s="67"/>
      <c r="O239" s="145">
        <f t="shared" si="29"/>
        <v>0</v>
      </c>
      <c r="P239" s="70"/>
      <c r="Q239" s="70"/>
      <c r="R239" s="70"/>
      <c r="S239" s="71"/>
      <c r="T239" s="71"/>
      <c r="U239" s="147">
        <f t="shared" si="30"/>
        <v>0</v>
      </c>
      <c r="V239" s="147">
        <f t="shared" si="31"/>
        <v>0</v>
      </c>
      <c r="W239" s="147">
        <f t="shared" si="32"/>
        <v>0</v>
      </c>
      <c r="X239" s="71"/>
      <c r="Y239" s="91"/>
      <c r="Z239" s="91"/>
      <c r="AA239" s="147">
        <f t="shared" si="33"/>
        <v>0</v>
      </c>
      <c r="AB239" s="73"/>
      <c r="AC239" s="92"/>
      <c r="AD239" s="91"/>
      <c r="AE239" s="147">
        <f t="shared" si="34"/>
        <v>0</v>
      </c>
      <c r="AF239" s="73"/>
      <c r="AG239" s="92"/>
      <c r="AH239" s="91"/>
      <c r="AI239" s="147">
        <f t="shared" si="35"/>
        <v>0</v>
      </c>
      <c r="AJ239" s="147">
        <f t="shared" si="36"/>
        <v>0</v>
      </c>
      <c r="AK239" s="147">
        <f t="shared" si="37"/>
        <v>0</v>
      </c>
      <c r="AL239" s="147">
        <f t="shared" si="38"/>
        <v>0</v>
      </c>
      <c r="AM239" s="73"/>
      <c r="AN239" s="73"/>
      <c r="AO239" s="147">
        <f t="shared" si="39"/>
        <v>0</v>
      </c>
      <c r="AR239" s="94" t="str">
        <f t="shared" si="40"/>
        <v/>
      </c>
      <c r="AS239" s="72">
        <f>IF(P239&gt;'Costes máximos'!$D$22,'Costes máximos'!$D$22,P239)</f>
        <v>0</v>
      </c>
      <c r="AT239" s="72">
        <f>IF(Q239&gt;'Costes máximos'!$D$22,'Costes máximos'!$D$22,Q239)</f>
        <v>0</v>
      </c>
      <c r="AU239" s="72">
        <f>IF(R239&gt;'Costes máximos'!$D$22,'Costes máximos'!$D$22,R239)</f>
        <v>0</v>
      </c>
      <c r="AV239" s="72">
        <f>IF(S239&gt;'Costes máximos'!$D$22,'Costes máximos'!$D$22,S239)</f>
        <v>0</v>
      </c>
      <c r="AW239" s="72">
        <f>IF(T239&gt;'Costes máximos'!$D$22,'Costes máximos'!$D$22,T239)</f>
        <v>0</v>
      </c>
    </row>
    <row r="240" spans="2:49" outlineLevel="1" x14ac:dyDescent="0.3">
      <c r="B240" s="101"/>
      <c r="C240" s="102"/>
      <c r="D240" s="102"/>
      <c r="E240" s="102"/>
      <c r="F240" s="145">
        <f>IFERROR(INDEX('2. Paquetes y Tareas'!$F$16:$F$65,MATCH(AR240,'2. Paquetes y Tareas'!$E$16:$E$65,0)),0)</f>
        <v>0</v>
      </c>
      <c r="G240" s="88"/>
      <c r="H240" s="146">
        <f>IF($C$48="Investigación industrial",IFERROR(INDEX('4. Presupuesto Total '!$G$25:$G$43,MATCH(G240,'4. Presupuesto Total '!$B$25:$B$43,0)),""),IFERROR(INDEX('4. Presupuesto Total '!$H$25:$H$43,MATCH(G240,'4. Presupuesto Total '!$B$25:$B$43,0)),))</f>
        <v>0</v>
      </c>
      <c r="I240" s="67">
        <v>1</v>
      </c>
      <c r="J240" s="67"/>
      <c r="K240" s="67"/>
      <c r="L240" s="67"/>
      <c r="M240" s="67"/>
      <c r="N240" s="67"/>
      <c r="O240" s="145">
        <f t="shared" si="29"/>
        <v>0</v>
      </c>
      <c r="P240" s="70"/>
      <c r="Q240" s="70"/>
      <c r="R240" s="70"/>
      <c r="S240" s="71"/>
      <c r="T240" s="71"/>
      <c r="U240" s="147">
        <f t="shared" si="30"/>
        <v>0</v>
      </c>
      <c r="V240" s="147">
        <f t="shared" si="31"/>
        <v>0</v>
      </c>
      <c r="W240" s="147">
        <f t="shared" si="32"/>
        <v>0</v>
      </c>
      <c r="X240" s="71"/>
      <c r="Y240" s="91"/>
      <c r="Z240" s="91"/>
      <c r="AA240" s="147">
        <f t="shared" si="33"/>
        <v>0</v>
      </c>
      <c r="AB240" s="73"/>
      <c r="AC240" s="92"/>
      <c r="AD240" s="91"/>
      <c r="AE240" s="147">
        <f t="shared" si="34"/>
        <v>0</v>
      </c>
      <c r="AF240" s="73"/>
      <c r="AG240" s="92"/>
      <c r="AH240" s="91"/>
      <c r="AI240" s="147">
        <f t="shared" si="35"/>
        <v>0</v>
      </c>
      <c r="AJ240" s="147">
        <f t="shared" si="36"/>
        <v>0</v>
      </c>
      <c r="AK240" s="147">
        <f t="shared" si="37"/>
        <v>0</v>
      </c>
      <c r="AL240" s="147">
        <f t="shared" si="38"/>
        <v>0</v>
      </c>
      <c r="AM240" s="73"/>
      <c r="AN240" s="73"/>
      <c r="AO240" s="147">
        <f t="shared" si="39"/>
        <v>0</v>
      </c>
      <c r="AR240" s="94" t="str">
        <f t="shared" si="40"/>
        <v/>
      </c>
      <c r="AS240" s="72">
        <f>IF(P240&gt;'Costes máximos'!$D$22,'Costes máximos'!$D$22,P240)</f>
        <v>0</v>
      </c>
      <c r="AT240" s="72">
        <f>IF(Q240&gt;'Costes máximos'!$D$22,'Costes máximos'!$D$22,Q240)</f>
        <v>0</v>
      </c>
      <c r="AU240" s="72">
        <f>IF(R240&gt;'Costes máximos'!$D$22,'Costes máximos'!$D$22,R240)</f>
        <v>0</v>
      </c>
      <c r="AV240" s="72">
        <f>IF(S240&gt;'Costes máximos'!$D$22,'Costes máximos'!$D$22,S240)</f>
        <v>0</v>
      </c>
      <c r="AW240" s="72">
        <f>IF(T240&gt;'Costes máximos'!$D$22,'Costes máximos'!$D$22,T240)</f>
        <v>0</v>
      </c>
    </row>
    <row r="241" spans="2:49" outlineLevel="1" x14ac:dyDescent="0.3">
      <c r="B241" s="101"/>
      <c r="C241" s="102"/>
      <c r="D241" s="102"/>
      <c r="E241" s="102"/>
      <c r="F241" s="145">
        <f>IFERROR(INDEX('2. Paquetes y Tareas'!$F$16:$F$65,MATCH(AR241,'2. Paquetes y Tareas'!$E$16:$E$65,0)),0)</f>
        <v>0</v>
      </c>
      <c r="G241" s="88"/>
      <c r="H241" s="146">
        <f>IF($C$48="Investigación industrial",IFERROR(INDEX('4. Presupuesto Total '!$G$25:$G$43,MATCH(G241,'4. Presupuesto Total '!$B$25:$B$43,0)),""),IFERROR(INDEX('4. Presupuesto Total '!$H$25:$H$43,MATCH(G241,'4. Presupuesto Total '!$B$25:$B$43,0)),))</f>
        <v>0</v>
      </c>
      <c r="I241" s="67">
        <v>1</v>
      </c>
      <c r="J241" s="67"/>
      <c r="K241" s="67"/>
      <c r="L241" s="67"/>
      <c r="M241" s="67"/>
      <c r="N241" s="67"/>
      <c r="O241" s="145">
        <f t="shared" si="29"/>
        <v>0</v>
      </c>
      <c r="P241" s="70"/>
      <c r="Q241" s="70"/>
      <c r="R241" s="70"/>
      <c r="S241" s="71"/>
      <c r="T241" s="71"/>
      <c r="U241" s="147">
        <f t="shared" si="30"/>
        <v>0</v>
      </c>
      <c r="V241" s="147">
        <f t="shared" si="31"/>
        <v>0</v>
      </c>
      <c r="W241" s="147">
        <f t="shared" si="32"/>
        <v>0</v>
      </c>
      <c r="X241" s="71"/>
      <c r="Y241" s="91"/>
      <c r="Z241" s="91"/>
      <c r="AA241" s="147">
        <f t="shared" si="33"/>
        <v>0</v>
      </c>
      <c r="AB241" s="73"/>
      <c r="AC241" s="92"/>
      <c r="AD241" s="91"/>
      <c r="AE241" s="147">
        <f t="shared" si="34"/>
        <v>0</v>
      </c>
      <c r="AF241" s="73"/>
      <c r="AG241" s="92"/>
      <c r="AH241" s="91"/>
      <c r="AI241" s="147">
        <f t="shared" si="35"/>
        <v>0</v>
      </c>
      <c r="AJ241" s="147">
        <f t="shared" si="36"/>
        <v>0</v>
      </c>
      <c r="AK241" s="147">
        <f t="shared" si="37"/>
        <v>0</v>
      </c>
      <c r="AL241" s="147">
        <f t="shared" si="38"/>
        <v>0</v>
      </c>
      <c r="AM241" s="73"/>
      <c r="AN241" s="73"/>
      <c r="AO241" s="147">
        <f t="shared" si="39"/>
        <v>0</v>
      </c>
      <c r="AR241" s="94" t="str">
        <f t="shared" si="40"/>
        <v/>
      </c>
      <c r="AS241" s="72">
        <f>IF(P241&gt;'Costes máximos'!$D$22,'Costes máximos'!$D$22,P241)</f>
        <v>0</v>
      </c>
      <c r="AT241" s="72">
        <f>IF(Q241&gt;'Costes máximos'!$D$22,'Costes máximos'!$D$22,Q241)</f>
        <v>0</v>
      </c>
      <c r="AU241" s="72">
        <f>IF(R241&gt;'Costes máximos'!$D$22,'Costes máximos'!$D$22,R241)</f>
        <v>0</v>
      </c>
      <c r="AV241" s="72">
        <f>IF(S241&gt;'Costes máximos'!$D$22,'Costes máximos'!$D$22,S241)</f>
        <v>0</v>
      </c>
      <c r="AW241" s="72">
        <f>IF(T241&gt;'Costes máximos'!$D$22,'Costes máximos'!$D$22,T241)</f>
        <v>0</v>
      </c>
    </row>
    <row r="242" spans="2:49" outlineLevel="1" x14ac:dyDescent="0.3">
      <c r="B242" s="101"/>
      <c r="C242" s="102"/>
      <c r="D242" s="102"/>
      <c r="E242" s="102"/>
      <c r="F242" s="145">
        <f>IFERROR(INDEX('2. Paquetes y Tareas'!$F$16:$F$65,MATCH(AR242,'2. Paquetes y Tareas'!$E$16:$E$65,0)),0)</f>
        <v>0</v>
      </c>
      <c r="G242" s="88"/>
      <c r="H242" s="146">
        <f>IF($C$48="Investigación industrial",IFERROR(INDEX('4. Presupuesto Total '!$G$25:$G$43,MATCH(G242,'4. Presupuesto Total '!$B$25:$B$43,0)),""),IFERROR(INDEX('4. Presupuesto Total '!$H$25:$H$43,MATCH(G242,'4. Presupuesto Total '!$B$25:$B$43,0)),))</f>
        <v>0</v>
      </c>
      <c r="I242" s="67">
        <v>1</v>
      </c>
      <c r="J242" s="67"/>
      <c r="K242" s="67"/>
      <c r="L242" s="67"/>
      <c r="M242" s="67"/>
      <c r="N242" s="67"/>
      <c r="O242" s="145">
        <f t="shared" si="29"/>
        <v>0</v>
      </c>
      <c r="P242" s="70"/>
      <c r="Q242" s="70"/>
      <c r="R242" s="70"/>
      <c r="S242" s="71"/>
      <c r="T242" s="71"/>
      <c r="U242" s="147">
        <f t="shared" si="30"/>
        <v>0</v>
      </c>
      <c r="V242" s="147">
        <f t="shared" si="31"/>
        <v>0</v>
      </c>
      <c r="W242" s="147">
        <f t="shared" si="32"/>
        <v>0</v>
      </c>
      <c r="X242" s="71"/>
      <c r="Y242" s="91"/>
      <c r="Z242" s="91"/>
      <c r="AA242" s="147">
        <f t="shared" si="33"/>
        <v>0</v>
      </c>
      <c r="AB242" s="73"/>
      <c r="AC242" s="92"/>
      <c r="AD242" s="91"/>
      <c r="AE242" s="147">
        <f t="shared" si="34"/>
        <v>0</v>
      </c>
      <c r="AF242" s="73"/>
      <c r="AG242" s="92"/>
      <c r="AH242" s="91"/>
      <c r="AI242" s="147">
        <f t="shared" si="35"/>
        <v>0</v>
      </c>
      <c r="AJ242" s="147">
        <f t="shared" si="36"/>
        <v>0</v>
      </c>
      <c r="AK242" s="147">
        <f t="shared" si="37"/>
        <v>0</v>
      </c>
      <c r="AL242" s="147">
        <f t="shared" si="38"/>
        <v>0</v>
      </c>
      <c r="AM242" s="73"/>
      <c r="AN242" s="73"/>
      <c r="AO242" s="147">
        <f t="shared" si="39"/>
        <v>0</v>
      </c>
      <c r="AR242" s="94" t="str">
        <f t="shared" si="40"/>
        <v/>
      </c>
      <c r="AS242" s="72">
        <f>IF(P242&gt;'Costes máximos'!$D$22,'Costes máximos'!$D$22,P242)</f>
        <v>0</v>
      </c>
      <c r="AT242" s="72">
        <f>IF(Q242&gt;'Costes máximos'!$D$22,'Costes máximos'!$D$22,Q242)</f>
        <v>0</v>
      </c>
      <c r="AU242" s="72">
        <f>IF(R242&gt;'Costes máximos'!$D$22,'Costes máximos'!$D$22,R242)</f>
        <v>0</v>
      </c>
      <c r="AV242" s="72">
        <f>IF(S242&gt;'Costes máximos'!$D$22,'Costes máximos'!$D$22,S242)</f>
        <v>0</v>
      </c>
      <c r="AW242" s="72">
        <f>IF(T242&gt;'Costes máximos'!$D$22,'Costes máximos'!$D$22,T242)</f>
        <v>0</v>
      </c>
    </row>
    <row r="243" spans="2:49" outlineLevel="1" x14ac:dyDescent="0.3">
      <c r="B243" s="101"/>
      <c r="C243" s="102"/>
      <c r="D243" s="102"/>
      <c r="E243" s="102"/>
      <c r="F243" s="145">
        <f>IFERROR(INDEX('2. Paquetes y Tareas'!$F$16:$F$65,MATCH(AR243,'2. Paquetes y Tareas'!$E$16:$E$65,0)),0)</f>
        <v>0</v>
      </c>
      <c r="G243" s="88"/>
      <c r="H243" s="146">
        <f>IF($C$48="Investigación industrial",IFERROR(INDEX('4. Presupuesto Total '!$G$25:$G$43,MATCH(G243,'4. Presupuesto Total '!$B$25:$B$43,0)),""),IFERROR(INDEX('4. Presupuesto Total '!$H$25:$H$43,MATCH(G243,'4. Presupuesto Total '!$B$25:$B$43,0)),))</f>
        <v>0</v>
      </c>
      <c r="I243" s="67">
        <v>1</v>
      </c>
      <c r="J243" s="67"/>
      <c r="K243" s="67"/>
      <c r="L243" s="67"/>
      <c r="M243" s="67"/>
      <c r="N243" s="67"/>
      <c r="O243" s="145">
        <f t="shared" si="29"/>
        <v>0</v>
      </c>
      <c r="P243" s="70"/>
      <c r="Q243" s="70"/>
      <c r="R243" s="70"/>
      <c r="S243" s="71"/>
      <c r="T243" s="71"/>
      <c r="U243" s="147">
        <f t="shared" si="30"/>
        <v>0</v>
      </c>
      <c r="V243" s="147">
        <f t="shared" si="31"/>
        <v>0</v>
      </c>
      <c r="W243" s="147">
        <f t="shared" si="32"/>
        <v>0</v>
      </c>
      <c r="X243" s="71"/>
      <c r="Y243" s="91"/>
      <c r="Z243" s="91"/>
      <c r="AA243" s="147">
        <f t="shared" si="33"/>
        <v>0</v>
      </c>
      <c r="AB243" s="73"/>
      <c r="AC243" s="92"/>
      <c r="AD243" s="91"/>
      <c r="AE243" s="147">
        <f t="shared" si="34"/>
        <v>0</v>
      </c>
      <c r="AF243" s="73"/>
      <c r="AG243" s="92"/>
      <c r="AH243" s="91"/>
      <c r="AI243" s="147">
        <f t="shared" si="35"/>
        <v>0</v>
      </c>
      <c r="AJ243" s="147">
        <f t="shared" si="36"/>
        <v>0</v>
      </c>
      <c r="AK243" s="147">
        <f t="shared" si="37"/>
        <v>0</v>
      </c>
      <c r="AL243" s="147">
        <f t="shared" si="38"/>
        <v>0</v>
      </c>
      <c r="AM243" s="73"/>
      <c r="AN243" s="73"/>
      <c r="AO243" s="147">
        <f t="shared" si="39"/>
        <v>0</v>
      </c>
      <c r="AR243" s="94" t="str">
        <f t="shared" si="40"/>
        <v/>
      </c>
      <c r="AS243" s="72">
        <f>IF(P243&gt;'Costes máximos'!$D$22,'Costes máximos'!$D$22,P243)</f>
        <v>0</v>
      </c>
      <c r="AT243" s="72">
        <f>IF(Q243&gt;'Costes máximos'!$D$22,'Costes máximos'!$D$22,Q243)</f>
        <v>0</v>
      </c>
      <c r="AU243" s="72">
        <f>IF(R243&gt;'Costes máximos'!$D$22,'Costes máximos'!$D$22,R243)</f>
        <v>0</v>
      </c>
      <c r="AV243" s="72">
        <f>IF(S243&gt;'Costes máximos'!$D$22,'Costes máximos'!$D$22,S243)</f>
        <v>0</v>
      </c>
      <c r="AW243" s="72">
        <f>IF(T243&gt;'Costes máximos'!$D$22,'Costes máximos'!$D$22,T243)</f>
        <v>0</v>
      </c>
    </row>
    <row r="244" spans="2:49" outlineLevel="1" x14ac:dyDescent="0.3">
      <c r="B244" s="101"/>
      <c r="C244" s="102"/>
      <c r="D244" s="102"/>
      <c r="E244" s="102"/>
      <c r="F244" s="145">
        <f>IFERROR(INDEX('2. Paquetes y Tareas'!$F$16:$F$65,MATCH(AR244,'2. Paquetes y Tareas'!$E$16:$E$65,0)),0)</f>
        <v>0</v>
      </c>
      <c r="G244" s="88"/>
      <c r="H244" s="146">
        <f>IF($C$48="Investigación industrial",IFERROR(INDEX('4. Presupuesto Total '!$G$25:$G$43,MATCH(G244,'4. Presupuesto Total '!$B$25:$B$43,0)),""),IFERROR(INDEX('4. Presupuesto Total '!$H$25:$H$43,MATCH(G244,'4. Presupuesto Total '!$B$25:$B$43,0)),))</f>
        <v>0</v>
      </c>
      <c r="I244" s="67">
        <v>1</v>
      </c>
      <c r="J244" s="67"/>
      <c r="K244" s="67"/>
      <c r="L244" s="67"/>
      <c r="M244" s="67"/>
      <c r="N244" s="67"/>
      <c r="O244" s="145">
        <f t="shared" ref="O244:O307" si="41">SUM(J244:N244)/8</f>
        <v>0</v>
      </c>
      <c r="P244" s="70"/>
      <c r="Q244" s="70"/>
      <c r="R244" s="70"/>
      <c r="S244" s="71"/>
      <c r="T244" s="71"/>
      <c r="U244" s="147">
        <f t="shared" ref="U244:U307" si="42">SUMPRODUCT(J244:N244,P244:T244)</f>
        <v>0</v>
      </c>
      <c r="V244" s="147">
        <f t="shared" ref="V244:V307" si="43">IFERROR(SUMPRODUCT(J244:N244,AS244:AW244),0)</f>
        <v>0</v>
      </c>
      <c r="W244" s="147">
        <f t="shared" ref="W244:W307" si="44">IFERROR(V244*$H244,0)</f>
        <v>0</v>
      </c>
      <c r="X244" s="71"/>
      <c r="Y244" s="91"/>
      <c r="Z244" s="91"/>
      <c r="AA244" s="147">
        <f t="shared" ref="AA244:AA307" si="45">IFERROR(Z244*$H244,0)</f>
        <v>0</v>
      </c>
      <c r="AB244" s="73"/>
      <c r="AC244" s="92"/>
      <c r="AD244" s="91"/>
      <c r="AE244" s="147">
        <f t="shared" ref="AE244:AE307" si="46">IFERROR(AD244*$H244,0)</f>
        <v>0</v>
      </c>
      <c r="AF244" s="73"/>
      <c r="AG244" s="92"/>
      <c r="AH244" s="91"/>
      <c r="AI244" s="147">
        <f t="shared" ref="AI244:AI307" si="47">IFERROR(AH244*$H244,0)</f>
        <v>0</v>
      </c>
      <c r="AJ244" s="147">
        <f t="shared" ref="AJ244:AJ307" si="48">U244+Y244+AC244+AG244</f>
        <v>0</v>
      </c>
      <c r="AK244" s="147">
        <f t="shared" ref="AK244:AK307" si="49">V244+Z244+AD244+AH244</f>
        <v>0</v>
      </c>
      <c r="AL244" s="147">
        <f t="shared" ref="AL244:AL307" si="50">IFERROR(AK244*H244,0)</f>
        <v>0</v>
      </c>
      <c r="AM244" s="73"/>
      <c r="AN244" s="73"/>
      <c r="AO244" s="147">
        <f t="shared" ref="AO244:AO307" si="51">IFERROR(AN244*$H244,0)</f>
        <v>0</v>
      </c>
      <c r="AR244" s="94" t="str">
        <f t="shared" ref="AR244:AR307" si="52">CONCATENATE(B244,C244,D244)</f>
        <v/>
      </c>
      <c r="AS244" s="72">
        <f>IF(P244&gt;'Costes máximos'!$D$22,'Costes máximos'!$D$22,P244)</f>
        <v>0</v>
      </c>
      <c r="AT244" s="72">
        <f>IF(Q244&gt;'Costes máximos'!$D$22,'Costes máximos'!$D$22,Q244)</f>
        <v>0</v>
      </c>
      <c r="AU244" s="72">
        <f>IF(R244&gt;'Costes máximos'!$D$22,'Costes máximos'!$D$22,R244)</f>
        <v>0</v>
      </c>
      <c r="AV244" s="72">
        <f>IF(S244&gt;'Costes máximos'!$D$22,'Costes máximos'!$D$22,S244)</f>
        <v>0</v>
      </c>
      <c r="AW244" s="72">
        <f>IF(T244&gt;'Costes máximos'!$D$22,'Costes máximos'!$D$22,T244)</f>
        <v>0</v>
      </c>
    </row>
    <row r="245" spans="2:49" outlineLevel="1" x14ac:dyDescent="0.3">
      <c r="B245" s="101"/>
      <c r="C245" s="102"/>
      <c r="D245" s="102"/>
      <c r="E245" s="102"/>
      <c r="F245" s="145">
        <f>IFERROR(INDEX('2. Paquetes y Tareas'!$F$16:$F$65,MATCH(AR245,'2. Paquetes y Tareas'!$E$16:$E$65,0)),0)</f>
        <v>0</v>
      </c>
      <c r="G245" s="88"/>
      <c r="H245" s="146">
        <f>IF($C$48="Investigación industrial",IFERROR(INDEX('4. Presupuesto Total '!$G$25:$G$43,MATCH(G245,'4. Presupuesto Total '!$B$25:$B$43,0)),""),IFERROR(INDEX('4. Presupuesto Total '!$H$25:$H$43,MATCH(G245,'4. Presupuesto Total '!$B$25:$B$43,0)),))</f>
        <v>0</v>
      </c>
      <c r="I245" s="67">
        <v>1</v>
      </c>
      <c r="J245" s="67"/>
      <c r="K245" s="67"/>
      <c r="L245" s="67"/>
      <c r="M245" s="67"/>
      <c r="N245" s="67"/>
      <c r="O245" s="145">
        <f t="shared" si="41"/>
        <v>0</v>
      </c>
      <c r="P245" s="70"/>
      <c r="Q245" s="70"/>
      <c r="R245" s="70"/>
      <c r="S245" s="71"/>
      <c r="T245" s="71"/>
      <c r="U245" s="147">
        <f t="shared" si="42"/>
        <v>0</v>
      </c>
      <c r="V245" s="147">
        <f t="shared" si="43"/>
        <v>0</v>
      </c>
      <c r="W245" s="147">
        <f t="shared" si="44"/>
        <v>0</v>
      </c>
      <c r="X245" s="71"/>
      <c r="Y245" s="91"/>
      <c r="Z245" s="91"/>
      <c r="AA245" s="147">
        <f t="shared" si="45"/>
        <v>0</v>
      </c>
      <c r="AB245" s="73"/>
      <c r="AC245" s="92"/>
      <c r="AD245" s="91"/>
      <c r="AE245" s="147">
        <f t="shared" si="46"/>
        <v>0</v>
      </c>
      <c r="AF245" s="73"/>
      <c r="AG245" s="92"/>
      <c r="AH245" s="91"/>
      <c r="AI245" s="147">
        <f t="shared" si="47"/>
        <v>0</v>
      </c>
      <c r="AJ245" s="147">
        <f t="shared" si="48"/>
        <v>0</v>
      </c>
      <c r="AK245" s="147">
        <f t="shared" si="49"/>
        <v>0</v>
      </c>
      <c r="AL245" s="147">
        <f t="shared" si="50"/>
        <v>0</v>
      </c>
      <c r="AM245" s="73"/>
      <c r="AN245" s="73"/>
      <c r="AO245" s="147">
        <f t="shared" si="51"/>
        <v>0</v>
      </c>
      <c r="AR245" s="94" t="str">
        <f t="shared" si="52"/>
        <v/>
      </c>
      <c r="AS245" s="72">
        <f>IF(P245&gt;'Costes máximos'!$D$22,'Costes máximos'!$D$22,P245)</f>
        <v>0</v>
      </c>
      <c r="AT245" s="72">
        <f>IF(Q245&gt;'Costes máximos'!$D$22,'Costes máximos'!$D$22,Q245)</f>
        <v>0</v>
      </c>
      <c r="AU245" s="72">
        <f>IF(R245&gt;'Costes máximos'!$D$22,'Costes máximos'!$D$22,R245)</f>
        <v>0</v>
      </c>
      <c r="AV245" s="72">
        <f>IF(S245&gt;'Costes máximos'!$D$22,'Costes máximos'!$D$22,S245)</f>
        <v>0</v>
      </c>
      <c r="AW245" s="72">
        <f>IF(T245&gt;'Costes máximos'!$D$22,'Costes máximos'!$D$22,T245)</f>
        <v>0</v>
      </c>
    </row>
    <row r="246" spans="2:49" outlineLevel="1" x14ac:dyDescent="0.3">
      <c r="B246" s="101"/>
      <c r="C246" s="102"/>
      <c r="D246" s="102"/>
      <c r="E246" s="102"/>
      <c r="F246" s="145">
        <f>IFERROR(INDEX('2. Paquetes y Tareas'!$F$16:$F$65,MATCH(AR246,'2. Paquetes y Tareas'!$E$16:$E$65,0)),0)</f>
        <v>0</v>
      </c>
      <c r="G246" s="88"/>
      <c r="H246" s="146">
        <f>IF($C$48="Investigación industrial",IFERROR(INDEX('4. Presupuesto Total '!$G$25:$G$43,MATCH(G246,'4. Presupuesto Total '!$B$25:$B$43,0)),""),IFERROR(INDEX('4. Presupuesto Total '!$H$25:$H$43,MATCH(G246,'4. Presupuesto Total '!$B$25:$B$43,0)),))</f>
        <v>0</v>
      </c>
      <c r="I246" s="67">
        <v>1</v>
      </c>
      <c r="J246" s="67"/>
      <c r="K246" s="67"/>
      <c r="L246" s="67"/>
      <c r="M246" s="67"/>
      <c r="N246" s="67"/>
      <c r="O246" s="145">
        <f t="shared" si="41"/>
        <v>0</v>
      </c>
      <c r="P246" s="70"/>
      <c r="Q246" s="70"/>
      <c r="R246" s="70"/>
      <c r="S246" s="71"/>
      <c r="T246" s="71"/>
      <c r="U246" s="147">
        <f t="shared" si="42"/>
        <v>0</v>
      </c>
      <c r="V246" s="147">
        <f t="shared" si="43"/>
        <v>0</v>
      </c>
      <c r="W246" s="147">
        <f t="shared" si="44"/>
        <v>0</v>
      </c>
      <c r="X246" s="71"/>
      <c r="Y246" s="91"/>
      <c r="Z246" s="91"/>
      <c r="AA246" s="147">
        <f t="shared" si="45"/>
        <v>0</v>
      </c>
      <c r="AB246" s="73"/>
      <c r="AC246" s="92"/>
      <c r="AD246" s="91"/>
      <c r="AE246" s="147">
        <f t="shared" si="46"/>
        <v>0</v>
      </c>
      <c r="AF246" s="73"/>
      <c r="AG246" s="92"/>
      <c r="AH246" s="91"/>
      <c r="AI246" s="147">
        <f t="shared" si="47"/>
        <v>0</v>
      </c>
      <c r="AJ246" s="147">
        <f t="shared" si="48"/>
        <v>0</v>
      </c>
      <c r="AK246" s="147">
        <f t="shared" si="49"/>
        <v>0</v>
      </c>
      <c r="AL246" s="147">
        <f t="shared" si="50"/>
        <v>0</v>
      </c>
      <c r="AM246" s="73"/>
      <c r="AN246" s="73"/>
      <c r="AO246" s="147">
        <f t="shared" si="51"/>
        <v>0</v>
      </c>
      <c r="AR246" s="94" t="str">
        <f t="shared" si="52"/>
        <v/>
      </c>
      <c r="AS246" s="72">
        <f>IF(P246&gt;'Costes máximos'!$D$22,'Costes máximos'!$D$22,P246)</f>
        <v>0</v>
      </c>
      <c r="AT246" s="72">
        <f>IF(Q246&gt;'Costes máximos'!$D$22,'Costes máximos'!$D$22,Q246)</f>
        <v>0</v>
      </c>
      <c r="AU246" s="72">
        <f>IF(R246&gt;'Costes máximos'!$D$22,'Costes máximos'!$D$22,R246)</f>
        <v>0</v>
      </c>
      <c r="AV246" s="72">
        <f>IF(S246&gt;'Costes máximos'!$D$22,'Costes máximos'!$D$22,S246)</f>
        <v>0</v>
      </c>
      <c r="AW246" s="72">
        <f>IF(T246&gt;'Costes máximos'!$D$22,'Costes máximos'!$D$22,T246)</f>
        <v>0</v>
      </c>
    </row>
    <row r="247" spans="2:49" outlineLevel="1" x14ac:dyDescent="0.3">
      <c r="B247" s="101"/>
      <c r="C247" s="102"/>
      <c r="D247" s="102"/>
      <c r="E247" s="102"/>
      <c r="F247" s="145">
        <f>IFERROR(INDEX('2. Paquetes y Tareas'!$F$16:$F$65,MATCH(AR247,'2. Paquetes y Tareas'!$E$16:$E$65,0)),0)</f>
        <v>0</v>
      </c>
      <c r="G247" s="88"/>
      <c r="H247" s="146">
        <f>IF($C$48="Investigación industrial",IFERROR(INDEX('4. Presupuesto Total '!$G$25:$G$43,MATCH(G247,'4. Presupuesto Total '!$B$25:$B$43,0)),""),IFERROR(INDEX('4. Presupuesto Total '!$H$25:$H$43,MATCH(G247,'4. Presupuesto Total '!$B$25:$B$43,0)),))</f>
        <v>0</v>
      </c>
      <c r="I247" s="67">
        <v>1</v>
      </c>
      <c r="J247" s="67"/>
      <c r="K247" s="67"/>
      <c r="L247" s="67"/>
      <c r="M247" s="67"/>
      <c r="N247" s="67"/>
      <c r="O247" s="145">
        <f t="shared" si="41"/>
        <v>0</v>
      </c>
      <c r="P247" s="70"/>
      <c r="Q247" s="70"/>
      <c r="R247" s="70"/>
      <c r="S247" s="71"/>
      <c r="T247" s="71"/>
      <c r="U247" s="147">
        <f t="shared" si="42"/>
        <v>0</v>
      </c>
      <c r="V247" s="147">
        <f t="shared" si="43"/>
        <v>0</v>
      </c>
      <c r="W247" s="147">
        <f t="shared" si="44"/>
        <v>0</v>
      </c>
      <c r="X247" s="71"/>
      <c r="Y247" s="91"/>
      <c r="Z247" s="91"/>
      <c r="AA247" s="147">
        <f t="shared" si="45"/>
        <v>0</v>
      </c>
      <c r="AB247" s="73"/>
      <c r="AC247" s="92"/>
      <c r="AD247" s="91"/>
      <c r="AE247" s="147">
        <f t="shared" si="46"/>
        <v>0</v>
      </c>
      <c r="AF247" s="73"/>
      <c r="AG247" s="92"/>
      <c r="AH247" s="91"/>
      <c r="AI247" s="147">
        <f t="shared" si="47"/>
        <v>0</v>
      </c>
      <c r="AJ247" s="147">
        <f t="shared" si="48"/>
        <v>0</v>
      </c>
      <c r="AK247" s="147">
        <f t="shared" si="49"/>
        <v>0</v>
      </c>
      <c r="AL247" s="147">
        <f t="shared" si="50"/>
        <v>0</v>
      </c>
      <c r="AM247" s="73"/>
      <c r="AN247" s="73"/>
      <c r="AO247" s="147">
        <f t="shared" si="51"/>
        <v>0</v>
      </c>
      <c r="AR247" s="94" t="str">
        <f t="shared" si="52"/>
        <v/>
      </c>
      <c r="AS247" s="72">
        <f>IF(P247&gt;'Costes máximos'!$D$22,'Costes máximos'!$D$22,P247)</f>
        <v>0</v>
      </c>
      <c r="AT247" s="72">
        <f>IF(Q247&gt;'Costes máximos'!$D$22,'Costes máximos'!$D$22,Q247)</f>
        <v>0</v>
      </c>
      <c r="AU247" s="72">
        <f>IF(R247&gt;'Costes máximos'!$D$22,'Costes máximos'!$D$22,R247)</f>
        <v>0</v>
      </c>
      <c r="AV247" s="72">
        <f>IF(S247&gt;'Costes máximos'!$D$22,'Costes máximos'!$D$22,S247)</f>
        <v>0</v>
      </c>
      <c r="AW247" s="72">
        <f>IF(T247&gt;'Costes máximos'!$D$22,'Costes máximos'!$D$22,T247)</f>
        <v>0</v>
      </c>
    </row>
    <row r="248" spans="2:49" outlineLevel="1" x14ac:dyDescent="0.3">
      <c r="B248" s="101"/>
      <c r="C248" s="102"/>
      <c r="D248" s="102"/>
      <c r="E248" s="102"/>
      <c r="F248" s="145">
        <f>IFERROR(INDEX('2. Paquetes y Tareas'!$F$16:$F$65,MATCH(AR248,'2. Paquetes y Tareas'!$E$16:$E$65,0)),0)</f>
        <v>0</v>
      </c>
      <c r="G248" s="88"/>
      <c r="H248" s="146">
        <f>IF($C$48="Investigación industrial",IFERROR(INDEX('4. Presupuesto Total '!$G$25:$G$43,MATCH(G248,'4. Presupuesto Total '!$B$25:$B$43,0)),""),IFERROR(INDEX('4. Presupuesto Total '!$H$25:$H$43,MATCH(G248,'4. Presupuesto Total '!$B$25:$B$43,0)),))</f>
        <v>0</v>
      </c>
      <c r="I248" s="67">
        <v>1</v>
      </c>
      <c r="J248" s="67"/>
      <c r="K248" s="67"/>
      <c r="L248" s="67"/>
      <c r="M248" s="67"/>
      <c r="N248" s="67"/>
      <c r="O248" s="145">
        <f t="shared" si="41"/>
        <v>0</v>
      </c>
      <c r="P248" s="70"/>
      <c r="Q248" s="70"/>
      <c r="R248" s="70"/>
      <c r="S248" s="71"/>
      <c r="T248" s="71"/>
      <c r="U248" s="147">
        <f t="shared" si="42"/>
        <v>0</v>
      </c>
      <c r="V248" s="147">
        <f t="shared" si="43"/>
        <v>0</v>
      </c>
      <c r="W248" s="147">
        <f t="shared" si="44"/>
        <v>0</v>
      </c>
      <c r="X248" s="71"/>
      <c r="Y248" s="91"/>
      <c r="Z248" s="91"/>
      <c r="AA248" s="147">
        <f t="shared" si="45"/>
        <v>0</v>
      </c>
      <c r="AB248" s="73"/>
      <c r="AC248" s="92"/>
      <c r="AD248" s="91"/>
      <c r="AE248" s="147">
        <f t="shared" si="46"/>
        <v>0</v>
      </c>
      <c r="AF248" s="73"/>
      <c r="AG248" s="92"/>
      <c r="AH248" s="91"/>
      <c r="AI248" s="147">
        <f t="shared" si="47"/>
        <v>0</v>
      </c>
      <c r="AJ248" s="147">
        <f t="shared" si="48"/>
        <v>0</v>
      </c>
      <c r="AK248" s="147">
        <f t="shared" si="49"/>
        <v>0</v>
      </c>
      <c r="AL248" s="147">
        <f t="shared" si="50"/>
        <v>0</v>
      </c>
      <c r="AM248" s="73"/>
      <c r="AN248" s="73"/>
      <c r="AO248" s="147">
        <f t="shared" si="51"/>
        <v>0</v>
      </c>
      <c r="AR248" s="94" t="str">
        <f t="shared" si="52"/>
        <v/>
      </c>
      <c r="AS248" s="72">
        <f>IF(P248&gt;'Costes máximos'!$D$22,'Costes máximos'!$D$22,P248)</f>
        <v>0</v>
      </c>
      <c r="AT248" s="72">
        <f>IF(Q248&gt;'Costes máximos'!$D$22,'Costes máximos'!$D$22,Q248)</f>
        <v>0</v>
      </c>
      <c r="AU248" s="72">
        <f>IF(R248&gt;'Costes máximos'!$D$22,'Costes máximos'!$D$22,R248)</f>
        <v>0</v>
      </c>
      <c r="AV248" s="72">
        <f>IF(S248&gt;'Costes máximos'!$D$22,'Costes máximos'!$D$22,S248)</f>
        <v>0</v>
      </c>
      <c r="AW248" s="72">
        <f>IF(T248&gt;'Costes máximos'!$D$22,'Costes máximos'!$D$22,T248)</f>
        <v>0</v>
      </c>
    </row>
    <row r="249" spans="2:49" outlineLevel="1" x14ac:dyDescent="0.3">
      <c r="B249" s="101"/>
      <c r="C249" s="102"/>
      <c r="D249" s="102"/>
      <c r="E249" s="102"/>
      <c r="F249" s="145">
        <f>IFERROR(INDEX('2. Paquetes y Tareas'!$F$16:$F$65,MATCH(AR249,'2. Paquetes y Tareas'!$E$16:$E$65,0)),0)</f>
        <v>0</v>
      </c>
      <c r="G249" s="88"/>
      <c r="H249" s="146">
        <f>IF($C$48="Investigación industrial",IFERROR(INDEX('4. Presupuesto Total '!$G$25:$G$43,MATCH(G249,'4. Presupuesto Total '!$B$25:$B$43,0)),""),IFERROR(INDEX('4. Presupuesto Total '!$H$25:$H$43,MATCH(G249,'4. Presupuesto Total '!$B$25:$B$43,0)),))</f>
        <v>0</v>
      </c>
      <c r="I249" s="67">
        <v>1</v>
      </c>
      <c r="J249" s="67"/>
      <c r="K249" s="67"/>
      <c r="L249" s="67"/>
      <c r="M249" s="67"/>
      <c r="N249" s="67"/>
      <c r="O249" s="145">
        <f t="shared" si="41"/>
        <v>0</v>
      </c>
      <c r="P249" s="70"/>
      <c r="Q249" s="70"/>
      <c r="R249" s="70"/>
      <c r="S249" s="71"/>
      <c r="T249" s="71"/>
      <c r="U249" s="147">
        <f t="shared" si="42"/>
        <v>0</v>
      </c>
      <c r="V249" s="147">
        <f t="shared" si="43"/>
        <v>0</v>
      </c>
      <c r="W249" s="147">
        <f t="shared" si="44"/>
        <v>0</v>
      </c>
      <c r="X249" s="71"/>
      <c r="Y249" s="91"/>
      <c r="Z249" s="91"/>
      <c r="AA249" s="147">
        <f t="shared" si="45"/>
        <v>0</v>
      </c>
      <c r="AB249" s="73"/>
      <c r="AC249" s="92"/>
      <c r="AD249" s="91"/>
      <c r="AE249" s="147">
        <f t="shared" si="46"/>
        <v>0</v>
      </c>
      <c r="AF249" s="73"/>
      <c r="AG249" s="92"/>
      <c r="AH249" s="91"/>
      <c r="AI249" s="147">
        <f t="shared" si="47"/>
        <v>0</v>
      </c>
      <c r="AJ249" s="147">
        <f t="shared" si="48"/>
        <v>0</v>
      </c>
      <c r="AK249" s="147">
        <f t="shared" si="49"/>
        <v>0</v>
      </c>
      <c r="AL249" s="147">
        <f t="shared" si="50"/>
        <v>0</v>
      </c>
      <c r="AM249" s="73"/>
      <c r="AN249" s="73"/>
      <c r="AO249" s="147">
        <f t="shared" si="51"/>
        <v>0</v>
      </c>
      <c r="AR249" s="94" t="str">
        <f t="shared" si="52"/>
        <v/>
      </c>
      <c r="AS249" s="72">
        <f>IF(P249&gt;'Costes máximos'!$D$22,'Costes máximos'!$D$22,P249)</f>
        <v>0</v>
      </c>
      <c r="AT249" s="72">
        <f>IF(Q249&gt;'Costes máximos'!$D$22,'Costes máximos'!$D$22,Q249)</f>
        <v>0</v>
      </c>
      <c r="AU249" s="72">
        <f>IF(R249&gt;'Costes máximos'!$D$22,'Costes máximos'!$D$22,R249)</f>
        <v>0</v>
      </c>
      <c r="AV249" s="72">
        <f>IF(S249&gt;'Costes máximos'!$D$22,'Costes máximos'!$D$22,S249)</f>
        <v>0</v>
      </c>
      <c r="AW249" s="72">
        <f>IF(T249&gt;'Costes máximos'!$D$22,'Costes máximos'!$D$22,T249)</f>
        <v>0</v>
      </c>
    </row>
    <row r="250" spans="2:49" outlineLevel="1" x14ac:dyDescent="0.3">
      <c r="B250" s="101"/>
      <c r="C250" s="102"/>
      <c r="D250" s="102"/>
      <c r="E250" s="102"/>
      <c r="F250" s="145">
        <f>IFERROR(INDEX('2. Paquetes y Tareas'!$F$16:$F$65,MATCH(AR250,'2. Paquetes y Tareas'!$E$16:$E$65,0)),0)</f>
        <v>0</v>
      </c>
      <c r="G250" s="88"/>
      <c r="H250" s="146">
        <f>IF($C$48="Investigación industrial",IFERROR(INDEX('4. Presupuesto Total '!$G$25:$G$43,MATCH(G250,'4. Presupuesto Total '!$B$25:$B$43,0)),""),IFERROR(INDEX('4. Presupuesto Total '!$H$25:$H$43,MATCH(G250,'4. Presupuesto Total '!$B$25:$B$43,0)),))</f>
        <v>0</v>
      </c>
      <c r="I250" s="67">
        <v>1</v>
      </c>
      <c r="J250" s="67"/>
      <c r="K250" s="67"/>
      <c r="L250" s="67"/>
      <c r="M250" s="67"/>
      <c r="N250" s="67"/>
      <c r="O250" s="145">
        <f t="shared" si="41"/>
        <v>0</v>
      </c>
      <c r="P250" s="70"/>
      <c r="Q250" s="70"/>
      <c r="R250" s="70"/>
      <c r="S250" s="71"/>
      <c r="T250" s="71"/>
      <c r="U250" s="147">
        <f t="shared" si="42"/>
        <v>0</v>
      </c>
      <c r="V250" s="147">
        <f t="shared" si="43"/>
        <v>0</v>
      </c>
      <c r="W250" s="147">
        <f t="shared" si="44"/>
        <v>0</v>
      </c>
      <c r="X250" s="71"/>
      <c r="Y250" s="91"/>
      <c r="Z250" s="91"/>
      <c r="AA250" s="147">
        <f t="shared" si="45"/>
        <v>0</v>
      </c>
      <c r="AB250" s="73"/>
      <c r="AC250" s="92"/>
      <c r="AD250" s="91"/>
      <c r="AE250" s="147">
        <f t="shared" si="46"/>
        <v>0</v>
      </c>
      <c r="AF250" s="73"/>
      <c r="AG250" s="92"/>
      <c r="AH250" s="91"/>
      <c r="AI250" s="147">
        <f t="shared" si="47"/>
        <v>0</v>
      </c>
      <c r="AJ250" s="147">
        <f t="shared" si="48"/>
        <v>0</v>
      </c>
      <c r="AK250" s="147">
        <f t="shared" si="49"/>
        <v>0</v>
      </c>
      <c r="AL250" s="147">
        <f t="shared" si="50"/>
        <v>0</v>
      </c>
      <c r="AM250" s="73"/>
      <c r="AN250" s="73"/>
      <c r="AO250" s="147">
        <f t="shared" si="51"/>
        <v>0</v>
      </c>
      <c r="AR250" s="94" t="str">
        <f t="shared" si="52"/>
        <v/>
      </c>
      <c r="AS250" s="72">
        <f>IF(P250&gt;'Costes máximos'!$D$22,'Costes máximos'!$D$22,P250)</f>
        <v>0</v>
      </c>
      <c r="AT250" s="72">
        <f>IF(Q250&gt;'Costes máximos'!$D$22,'Costes máximos'!$D$22,Q250)</f>
        <v>0</v>
      </c>
      <c r="AU250" s="72">
        <f>IF(R250&gt;'Costes máximos'!$D$22,'Costes máximos'!$D$22,R250)</f>
        <v>0</v>
      </c>
      <c r="AV250" s="72">
        <f>IF(S250&gt;'Costes máximos'!$D$22,'Costes máximos'!$D$22,S250)</f>
        <v>0</v>
      </c>
      <c r="AW250" s="72">
        <f>IF(T250&gt;'Costes máximos'!$D$22,'Costes máximos'!$D$22,T250)</f>
        <v>0</v>
      </c>
    </row>
    <row r="251" spans="2:49" outlineLevel="1" x14ac:dyDescent="0.3">
      <c r="B251" s="101"/>
      <c r="C251" s="102"/>
      <c r="D251" s="102"/>
      <c r="E251" s="102"/>
      <c r="F251" s="145">
        <f>IFERROR(INDEX('2. Paquetes y Tareas'!$F$16:$F$65,MATCH(AR251,'2. Paquetes y Tareas'!$E$16:$E$65,0)),0)</f>
        <v>0</v>
      </c>
      <c r="G251" s="88"/>
      <c r="H251" s="146">
        <f>IF($C$48="Investigación industrial",IFERROR(INDEX('4. Presupuesto Total '!$G$25:$G$43,MATCH(G251,'4. Presupuesto Total '!$B$25:$B$43,0)),""),IFERROR(INDEX('4. Presupuesto Total '!$H$25:$H$43,MATCH(G251,'4. Presupuesto Total '!$B$25:$B$43,0)),))</f>
        <v>0</v>
      </c>
      <c r="I251" s="67">
        <v>1</v>
      </c>
      <c r="J251" s="67"/>
      <c r="K251" s="67"/>
      <c r="L251" s="67"/>
      <c r="M251" s="67"/>
      <c r="N251" s="67"/>
      <c r="O251" s="145">
        <f t="shared" si="41"/>
        <v>0</v>
      </c>
      <c r="P251" s="70"/>
      <c r="Q251" s="70"/>
      <c r="R251" s="70"/>
      <c r="S251" s="71"/>
      <c r="T251" s="71"/>
      <c r="U251" s="147">
        <f t="shared" si="42"/>
        <v>0</v>
      </c>
      <c r="V251" s="147">
        <f t="shared" si="43"/>
        <v>0</v>
      </c>
      <c r="W251" s="147">
        <f t="shared" si="44"/>
        <v>0</v>
      </c>
      <c r="X251" s="71"/>
      <c r="Y251" s="91"/>
      <c r="Z251" s="91"/>
      <c r="AA251" s="147">
        <f t="shared" si="45"/>
        <v>0</v>
      </c>
      <c r="AB251" s="73"/>
      <c r="AC251" s="92"/>
      <c r="AD251" s="91"/>
      <c r="AE251" s="147">
        <f t="shared" si="46"/>
        <v>0</v>
      </c>
      <c r="AF251" s="73"/>
      <c r="AG251" s="92"/>
      <c r="AH251" s="91"/>
      <c r="AI251" s="147">
        <f t="shared" si="47"/>
        <v>0</v>
      </c>
      <c r="AJ251" s="147">
        <f t="shared" si="48"/>
        <v>0</v>
      </c>
      <c r="AK251" s="147">
        <f t="shared" si="49"/>
        <v>0</v>
      </c>
      <c r="AL251" s="147">
        <f t="shared" si="50"/>
        <v>0</v>
      </c>
      <c r="AM251" s="73"/>
      <c r="AN251" s="73"/>
      <c r="AO251" s="147">
        <f t="shared" si="51"/>
        <v>0</v>
      </c>
      <c r="AR251" s="94" t="str">
        <f t="shared" si="52"/>
        <v/>
      </c>
      <c r="AS251" s="72">
        <f>IF(P251&gt;'Costes máximos'!$D$22,'Costes máximos'!$D$22,P251)</f>
        <v>0</v>
      </c>
      <c r="AT251" s="72">
        <f>IF(Q251&gt;'Costes máximos'!$D$22,'Costes máximos'!$D$22,Q251)</f>
        <v>0</v>
      </c>
      <c r="AU251" s="72">
        <f>IF(R251&gt;'Costes máximos'!$D$22,'Costes máximos'!$D$22,R251)</f>
        <v>0</v>
      </c>
      <c r="AV251" s="72">
        <f>IF(S251&gt;'Costes máximos'!$D$22,'Costes máximos'!$D$22,S251)</f>
        <v>0</v>
      </c>
      <c r="AW251" s="72">
        <f>IF(T251&gt;'Costes máximos'!$D$22,'Costes máximos'!$D$22,T251)</f>
        <v>0</v>
      </c>
    </row>
    <row r="252" spans="2:49" outlineLevel="1" x14ac:dyDescent="0.3">
      <c r="B252" s="101"/>
      <c r="C252" s="102"/>
      <c r="D252" s="102"/>
      <c r="E252" s="102"/>
      <c r="F252" s="145">
        <f>IFERROR(INDEX('2. Paquetes y Tareas'!$F$16:$F$65,MATCH(AR252,'2. Paquetes y Tareas'!$E$16:$E$65,0)),0)</f>
        <v>0</v>
      </c>
      <c r="G252" s="88"/>
      <c r="H252" s="146">
        <f>IF($C$48="Investigación industrial",IFERROR(INDEX('4. Presupuesto Total '!$G$25:$G$43,MATCH(G252,'4. Presupuesto Total '!$B$25:$B$43,0)),""),IFERROR(INDEX('4. Presupuesto Total '!$H$25:$H$43,MATCH(G252,'4. Presupuesto Total '!$B$25:$B$43,0)),))</f>
        <v>0</v>
      </c>
      <c r="I252" s="67">
        <v>1</v>
      </c>
      <c r="J252" s="67"/>
      <c r="K252" s="67"/>
      <c r="L252" s="67"/>
      <c r="M252" s="67"/>
      <c r="N252" s="67"/>
      <c r="O252" s="145">
        <f t="shared" si="41"/>
        <v>0</v>
      </c>
      <c r="P252" s="70"/>
      <c r="Q252" s="70"/>
      <c r="R252" s="70"/>
      <c r="S252" s="71"/>
      <c r="T252" s="71"/>
      <c r="U252" s="147">
        <f t="shared" si="42"/>
        <v>0</v>
      </c>
      <c r="V252" s="147">
        <f t="shared" si="43"/>
        <v>0</v>
      </c>
      <c r="W252" s="147">
        <f t="shared" si="44"/>
        <v>0</v>
      </c>
      <c r="X252" s="71"/>
      <c r="Y252" s="91"/>
      <c r="Z252" s="91"/>
      <c r="AA252" s="147">
        <f t="shared" si="45"/>
        <v>0</v>
      </c>
      <c r="AB252" s="73"/>
      <c r="AC252" s="92"/>
      <c r="AD252" s="91"/>
      <c r="AE252" s="147">
        <f t="shared" si="46"/>
        <v>0</v>
      </c>
      <c r="AF252" s="73"/>
      <c r="AG252" s="92"/>
      <c r="AH252" s="91"/>
      <c r="AI252" s="147">
        <f t="shared" si="47"/>
        <v>0</v>
      </c>
      <c r="AJ252" s="147">
        <f t="shared" si="48"/>
        <v>0</v>
      </c>
      <c r="AK252" s="147">
        <f t="shared" si="49"/>
        <v>0</v>
      </c>
      <c r="AL252" s="147">
        <f t="shared" si="50"/>
        <v>0</v>
      </c>
      <c r="AM252" s="73"/>
      <c r="AN252" s="73"/>
      <c r="AO252" s="147">
        <f t="shared" si="51"/>
        <v>0</v>
      </c>
      <c r="AR252" s="94" t="str">
        <f t="shared" si="52"/>
        <v/>
      </c>
      <c r="AS252" s="72">
        <f>IF(P252&gt;'Costes máximos'!$D$22,'Costes máximos'!$D$22,P252)</f>
        <v>0</v>
      </c>
      <c r="AT252" s="72">
        <f>IF(Q252&gt;'Costes máximos'!$D$22,'Costes máximos'!$D$22,Q252)</f>
        <v>0</v>
      </c>
      <c r="AU252" s="72">
        <f>IF(R252&gt;'Costes máximos'!$D$22,'Costes máximos'!$D$22,R252)</f>
        <v>0</v>
      </c>
      <c r="AV252" s="72">
        <f>IF(S252&gt;'Costes máximos'!$D$22,'Costes máximos'!$D$22,S252)</f>
        <v>0</v>
      </c>
      <c r="AW252" s="72">
        <f>IF(T252&gt;'Costes máximos'!$D$22,'Costes máximos'!$D$22,T252)</f>
        <v>0</v>
      </c>
    </row>
    <row r="253" spans="2:49" outlineLevel="1" x14ac:dyDescent="0.3">
      <c r="B253" s="101"/>
      <c r="C253" s="102"/>
      <c r="D253" s="102"/>
      <c r="E253" s="102"/>
      <c r="F253" s="145">
        <f>IFERROR(INDEX('2. Paquetes y Tareas'!$F$16:$F$65,MATCH(AR253,'2. Paquetes y Tareas'!$E$16:$E$65,0)),0)</f>
        <v>0</v>
      </c>
      <c r="G253" s="88"/>
      <c r="H253" s="146">
        <f>IF($C$48="Investigación industrial",IFERROR(INDEX('4. Presupuesto Total '!$G$25:$G$43,MATCH(G253,'4. Presupuesto Total '!$B$25:$B$43,0)),""),IFERROR(INDEX('4. Presupuesto Total '!$H$25:$H$43,MATCH(G253,'4. Presupuesto Total '!$B$25:$B$43,0)),))</f>
        <v>0</v>
      </c>
      <c r="I253" s="67">
        <v>1</v>
      </c>
      <c r="J253" s="67"/>
      <c r="K253" s="67"/>
      <c r="L253" s="67"/>
      <c r="M253" s="67"/>
      <c r="N253" s="67"/>
      <c r="O253" s="145">
        <f t="shared" si="41"/>
        <v>0</v>
      </c>
      <c r="P253" s="70"/>
      <c r="Q253" s="70"/>
      <c r="R253" s="70"/>
      <c r="S253" s="71"/>
      <c r="T253" s="71"/>
      <c r="U253" s="147">
        <f t="shared" si="42"/>
        <v>0</v>
      </c>
      <c r="V253" s="147">
        <f t="shared" si="43"/>
        <v>0</v>
      </c>
      <c r="W253" s="147">
        <f t="shared" si="44"/>
        <v>0</v>
      </c>
      <c r="X253" s="71"/>
      <c r="Y253" s="91"/>
      <c r="Z253" s="91"/>
      <c r="AA253" s="147">
        <f t="shared" si="45"/>
        <v>0</v>
      </c>
      <c r="AB253" s="73"/>
      <c r="AC253" s="92"/>
      <c r="AD253" s="91"/>
      <c r="AE253" s="147">
        <f t="shared" si="46"/>
        <v>0</v>
      </c>
      <c r="AF253" s="73"/>
      <c r="AG253" s="92"/>
      <c r="AH253" s="91"/>
      <c r="AI253" s="147">
        <f t="shared" si="47"/>
        <v>0</v>
      </c>
      <c r="AJ253" s="147">
        <f t="shared" si="48"/>
        <v>0</v>
      </c>
      <c r="AK253" s="147">
        <f t="shared" si="49"/>
        <v>0</v>
      </c>
      <c r="AL253" s="147">
        <f t="shared" si="50"/>
        <v>0</v>
      </c>
      <c r="AM253" s="73"/>
      <c r="AN253" s="73"/>
      <c r="AO253" s="147">
        <f t="shared" si="51"/>
        <v>0</v>
      </c>
      <c r="AR253" s="94" t="str">
        <f t="shared" si="52"/>
        <v/>
      </c>
      <c r="AS253" s="72">
        <f>IF(P253&gt;'Costes máximos'!$D$22,'Costes máximos'!$D$22,P253)</f>
        <v>0</v>
      </c>
      <c r="AT253" s="72">
        <f>IF(Q253&gt;'Costes máximos'!$D$22,'Costes máximos'!$D$22,Q253)</f>
        <v>0</v>
      </c>
      <c r="AU253" s="72">
        <f>IF(R253&gt;'Costes máximos'!$D$22,'Costes máximos'!$D$22,R253)</f>
        <v>0</v>
      </c>
      <c r="AV253" s="72">
        <f>IF(S253&gt;'Costes máximos'!$D$22,'Costes máximos'!$D$22,S253)</f>
        <v>0</v>
      </c>
      <c r="AW253" s="72">
        <f>IF(T253&gt;'Costes máximos'!$D$22,'Costes máximos'!$D$22,T253)</f>
        <v>0</v>
      </c>
    </row>
    <row r="254" spans="2:49" outlineLevel="1" x14ac:dyDescent="0.3">
      <c r="B254" s="101"/>
      <c r="C254" s="102"/>
      <c r="D254" s="102"/>
      <c r="E254" s="102"/>
      <c r="F254" s="145">
        <f>IFERROR(INDEX('2. Paquetes y Tareas'!$F$16:$F$65,MATCH(AR254,'2. Paquetes y Tareas'!$E$16:$E$65,0)),0)</f>
        <v>0</v>
      </c>
      <c r="G254" s="88"/>
      <c r="H254" s="146">
        <f>IF($C$48="Investigación industrial",IFERROR(INDEX('4. Presupuesto Total '!$G$25:$G$43,MATCH(G254,'4. Presupuesto Total '!$B$25:$B$43,0)),""),IFERROR(INDEX('4. Presupuesto Total '!$H$25:$H$43,MATCH(G254,'4. Presupuesto Total '!$B$25:$B$43,0)),))</f>
        <v>0</v>
      </c>
      <c r="I254" s="67">
        <v>1</v>
      </c>
      <c r="J254" s="67"/>
      <c r="K254" s="67"/>
      <c r="L254" s="67"/>
      <c r="M254" s="67"/>
      <c r="N254" s="67"/>
      <c r="O254" s="145">
        <f t="shared" si="41"/>
        <v>0</v>
      </c>
      <c r="P254" s="70"/>
      <c r="Q254" s="70"/>
      <c r="R254" s="70"/>
      <c r="S254" s="71"/>
      <c r="T254" s="71"/>
      <c r="U254" s="147">
        <f t="shared" si="42"/>
        <v>0</v>
      </c>
      <c r="V254" s="147">
        <f t="shared" si="43"/>
        <v>0</v>
      </c>
      <c r="W254" s="147">
        <f t="shared" si="44"/>
        <v>0</v>
      </c>
      <c r="X254" s="71"/>
      <c r="Y254" s="91"/>
      <c r="Z254" s="91"/>
      <c r="AA254" s="147">
        <f t="shared" si="45"/>
        <v>0</v>
      </c>
      <c r="AB254" s="73"/>
      <c r="AC254" s="92"/>
      <c r="AD254" s="91"/>
      <c r="AE254" s="147">
        <f t="shared" si="46"/>
        <v>0</v>
      </c>
      <c r="AF254" s="73"/>
      <c r="AG254" s="92"/>
      <c r="AH254" s="91"/>
      <c r="AI254" s="147">
        <f t="shared" si="47"/>
        <v>0</v>
      </c>
      <c r="AJ254" s="147">
        <f t="shared" si="48"/>
        <v>0</v>
      </c>
      <c r="AK254" s="147">
        <f t="shared" si="49"/>
        <v>0</v>
      </c>
      <c r="AL254" s="147">
        <f t="shared" si="50"/>
        <v>0</v>
      </c>
      <c r="AM254" s="73"/>
      <c r="AN254" s="73"/>
      <c r="AO254" s="147">
        <f t="shared" si="51"/>
        <v>0</v>
      </c>
      <c r="AR254" s="94" t="str">
        <f t="shared" si="52"/>
        <v/>
      </c>
      <c r="AS254" s="72">
        <f>IF(P254&gt;'Costes máximos'!$D$22,'Costes máximos'!$D$22,P254)</f>
        <v>0</v>
      </c>
      <c r="AT254" s="72">
        <f>IF(Q254&gt;'Costes máximos'!$D$22,'Costes máximos'!$D$22,Q254)</f>
        <v>0</v>
      </c>
      <c r="AU254" s="72">
        <f>IF(R254&gt;'Costes máximos'!$D$22,'Costes máximos'!$D$22,R254)</f>
        <v>0</v>
      </c>
      <c r="AV254" s="72">
        <f>IF(S254&gt;'Costes máximos'!$D$22,'Costes máximos'!$D$22,S254)</f>
        <v>0</v>
      </c>
      <c r="AW254" s="72">
        <f>IF(T254&gt;'Costes máximos'!$D$22,'Costes máximos'!$D$22,T254)</f>
        <v>0</v>
      </c>
    </row>
    <row r="255" spans="2:49" outlineLevel="1" x14ac:dyDescent="0.3">
      <c r="B255" s="101"/>
      <c r="C255" s="102"/>
      <c r="D255" s="102"/>
      <c r="E255" s="102"/>
      <c r="F255" s="145">
        <f>IFERROR(INDEX('2. Paquetes y Tareas'!$F$16:$F$65,MATCH(AR255,'2. Paquetes y Tareas'!$E$16:$E$65,0)),0)</f>
        <v>0</v>
      </c>
      <c r="G255" s="88"/>
      <c r="H255" s="146">
        <f>IF($C$48="Investigación industrial",IFERROR(INDEX('4. Presupuesto Total '!$G$25:$G$43,MATCH(G255,'4. Presupuesto Total '!$B$25:$B$43,0)),""),IFERROR(INDEX('4. Presupuesto Total '!$H$25:$H$43,MATCH(G255,'4. Presupuesto Total '!$B$25:$B$43,0)),))</f>
        <v>0</v>
      </c>
      <c r="I255" s="67">
        <v>1</v>
      </c>
      <c r="J255" s="67"/>
      <c r="K255" s="67"/>
      <c r="L255" s="67"/>
      <c r="M255" s="67"/>
      <c r="N255" s="67"/>
      <c r="O255" s="145">
        <f t="shared" si="41"/>
        <v>0</v>
      </c>
      <c r="P255" s="70"/>
      <c r="Q255" s="70"/>
      <c r="R255" s="70"/>
      <c r="S255" s="71"/>
      <c r="T255" s="71"/>
      <c r="U255" s="147">
        <f t="shared" si="42"/>
        <v>0</v>
      </c>
      <c r="V255" s="147">
        <f t="shared" si="43"/>
        <v>0</v>
      </c>
      <c r="W255" s="147">
        <f t="shared" si="44"/>
        <v>0</v>
      </c>
      <c r="X255" s="71"/>
      <c r="Y255" s="91"/>
      <c r="Z255" s="91"/>
      <c r="AA255" s="147">
        <f t="shared" si="45"/>
        <v>0</v>
      </c>
      <c r="AB255" s="73"/>
      <c r="AC255" s="92"/>
      <c r="AD255" s="91"/>
      <c r="AE255" s="147">
        <f t="shared" si="46"/>
        <v>0</v>
      </c>
      <c r="AF255" s="73"/>
      <c r="AG255" s="92"/>
      <c r="AH255" s="91"/>
      <c r="AI255" s="147">
        <f t="shared" si="47"/>
        <v>0</v>
      </c>
      <c r="AJ255" s="147">
        <f t="shared" si="48"/>
        <v>0</v>
      </c>
      <c r="AK255" s="147">
        <f t="shared" si="49"/>
        <v>0</v>
      </c>
      <c r="AL255" s="147">
        <f t="shared" si="50"/>
        <v>0</v>
      </c>
      <c r="AM255" s="73"/>
      <c r="AN255" s="73"/>
      <c r="AO255" s="147">
        <f t="shared" si="51"/>
        <v>0</v>
      </c>
      <c r="AR255" s="94" t="str">
        <f t="shared" si="52"/>
        <v/>
      </c>
      <c r="AS255" s="72">
        <f>IF(P255&gt;'Costes máximos'!$D$22,'Costes máximos'!$D$22,P255)</f>
        <v>0</v>
      </c>
      <c r="AT255" s="72">
        <f>IF(Q255&gt;'Costes máximos'!$D$22,'Costes máximos'!$D$22,Q255)</f>
        <v>0</v>
      </c>
      <c r="AU255" s="72">
        <f>IF(R255&gt;'Costes máximos'!$D$22,'Costes máximos'!$D$22,R255)</f>
        <v>0</v>
      </c>
      <c r="AV255" s="72">
        <f>IF(S255&gt;'Costes máximos'!$D$22,'Costes máximos'!$D$22,S255)</f>
        <v>0</v>
      </c>
      <c r="AW255" s="72">
        <f>IF(T255&gt;'Costes máximos'!$D$22,'Costes máximos'!$D$22,T255)</f>
        <v>0</v>
      </c>
    </row>
    <row r="256" spans="2:49" outlineLevel="1" x14ac:dyDescent="0.3">
      <c r="B256" s="101"/>
      <c r="C256" s="102"/>
      <c r="D256" s="102"/>
      <c r="E256" s="102"/>
      <c r="F256" s="145">
        <f>IFERROR(INDEX('2. Paquetes y Tareas'!$F$16:$F$65,MATCH(AR256,'2. Paquetes y Tareas'!$E$16:$E$65,0)),0)</f>
        <v>0</v>
      </c>
      <c r="G256" s="88"/>
      <c r="H256" s="146">
        <f>IF($C$48="Investigación industrial",IFERROR(INDEX('4. Presupuesto Total '!$G$25:$G$43,MATCH(G256,'4. Presupuesto Total '!$B$25:$B$43,0)),""),IFERROR(INDEX('4. Presupuesto Total '!$H$25:$H$43,MATCH(G256,'4. Presupuesto Total '!$B$25:$B$43,0)),))</f>
        <v>0</v>
      </c>
      <c r="I256" s="67">
        <v>1</v>
      </c>
      <c r="J256" s="67"/>
      <c r="K256" s="67"/>
      <c r="L256" s="67"/>
      <c r="M256" s="67"/>
      <c r="N256" s="67"/>
      <c r="O256" s="145">
        <f t="shared" si="41"/>
        <v>0</v>
      </c>
      <c r="P256" s="70"/>
      <c r="Q256" s="70"/>
      <c r="R256" s="70"/>
      <c r="S256" s="71"/>
      <c r="T256" s="71"/>
      <c r="U256" s="147">
        <f t="shared" si="42"/>
        <v>0</v>
      </c>
      <c r="V256" s="147">
        <f t="shared" si="43"/>
        <v>0</v>
      </c>
      <c r="W256" s="147">
        <f t="shared" si="44"/>
        <v>0</v>
      </c>
      <c r="X256" s="71"/>
      <c r="Y256" s="91"/>
      <c r="Z256" s="91"/>
      <c r="AA256" s="147">
        <f t="shared" si="45"/>
        <v>0</v>
      </c>
      <c r="AB256" s="73"/>
      <c r="AC256" s="92"/>
      <c r="AD256" s="91"/>
      <c r="AE256" s="147">
        <f t="shared" si="46"/>
        <v>0</v>
      </c>
      <c r="AF256" s="73"/>
      <c r="AG256" s="92"/>
      <c r="AH256" s="91"/>
      <c r="AI256" s="147">
        <f t="shared" si="47"/>
        <v>0</v>
      </c>
      <c r="AJ256" s="147">
        <f t="shared" si="48"/>
        <v>0</v>
      </c>
      <c r="AK256" s="147">
        <f t="shared" si="49"/>
        <v>0</v>
      </c>
      <c r="AL256" s="147">
        <f t="shared" si="50"/>
        <v>0</v>
      </c>
      <c r="AM256" s="73"/>
      <c r="AN256" s="73"/>
      <c r="AO256" s="147">
        <f t="shared" si="51"/>
        <v>0</v>
      </c>
      <c r="AR256" s="94" t="str">
        <f t="shared" si="52"/>
        <v/>
      </c>
      <c r="AS256" s="72">
        <f>IF(P256&gt;'Costes máximos'!$D$22,'Costes máximos'!$D$22,P256)</f>
        <v>0</v>
      </c>
      <c r="AT256" s="72">
        <f>IF(Q256&gt;'Costes máximos'!$D$22,'Costes máximos'!$D$22,Q256)</f>
        <v>0</v>
      </c>
      <c r="AU256" s="72">
        <f>IF(R256&gt;'Costes máximos'!$D$22,'Costes máximos'!$D$22,R256)</f>
        <v>0</v>
      </c>
      <c r="AV256" s="72">
        <f>IF(S256&gt;'Costes máximos'!$D$22,'Costes máximos'!$D$22,S256)</f>
        <v>0</v>
      </c>
      <c r="AW256" s="72">
        <f>IF(T256&gt;'Costes máximos'!$D$22,'Costes máximos'!$D$22,T256)</f>
        <v>0</v>
      </c>
    </row>
    <row r="257" spans="2:49" outlineLevel="1" x14ac:dyDescent="0.3">
      <c r="B257" s="101"/>
      <c r="C257" s="102"/>
      <c r="D257" s="102"/>
      <c r="E257" s="102"/>
      <c r="F257" s="145">
        <f>IFERROR(INDEX('2. Paquetes y Tareas'!$F$16:$F$65,MATCH(AR257,'2. Paquetes y Tareas'!$E$16:$E$65,0)),0)</f>
        <v>0</v>
      </c>
      <c r="G257" s="88"/>
      <c r="H257" s="146">
        <f>IF($C$48="Investigación industrial",IFERROR(INDEX('4. Presupuesto Total '!$G$25:$G$43,MATCH(G257,'4. Presupuesto Total '!$B$25:$B$43,0)),""),IFERROR(INDEX('4. Presupuesto Total '!$H$25:$H$43,MATCH(G257,'4. Presupuesto Total '!$B$25:$B$43,0)),))</f>
        <v>0</v>
      </c>
      <c r="I257" s="67">
        <v>1</v>
      </c>
      <c r="J257" s="67"/>
      <c r="K257" s="67"/>
      <c r="L257" s="67"/>
      <c r="M257" s="67"/>
      <c r="N257" s="67"/>
      <c r="O257" s="145">
        <f t="shared" si="41"/>
        <v>0</v>
      </c>
      <c r="P257" s="70"/>
      <c r="Q257" s="70"/>
      <c r="R257" s="70"/>
      <c r="S257" s="71"/>
      <c r="T257" s="71"/>
      <c r="U257" s="147">
        <f t="shared" si="42"/>
        <v>0</v>
      </c>
      <c r="V257" s="147">
        <f t="shared" si="43"/>
        <v>0</v>
      </c>
      <c r="W257" s="147">
        <f t="shared" si="44"/>
        <v>0</v>
      </c>
      <c r="X257" s="71"/>
      <c r="Y257" s="91"/>
      <c r="Z257" s="91"/>
      <c r="AA257" s="147">
        <f t="shared" si="45"/>
        <v>0</v>
      </c>
      <c r="AB257" s="73"/>
      <c r="AC257" s="92"/>
      <c r="AD257" s="91"/>
      <c r="AE257" s="147">
        <f t="shared" si="46"/>
        <v>0</v>
      </c>
      <c r="AF257" s="73"/>
      <c r="AG257" s="92"/>
      <c r="AH257" s="91"/>
      <c r="AI257" s="147">
        <f t="shared" si="47"/>
        <v>0</v>
      </c>
      <c r="AJ257" s="147">
        <f t="shared" si="48"/>
        <v>0</v>
      </c>
      <c r="AK257" s="147">
        <f t="shared" si="49"/>
        <v>0</v>
      </c>
      <c r="AL257" s="147">
        <f t="shared" si="50"/>
        <v>0</v>
      </c>
      <c r="AM257" s="73"/>
      <c r="AN257" s="73"/>
      <c r="AO257" s="147">
        <f t="shared" si="51"/>
        <v>0</v>
      </c>
      <c r="AR257" s="94" t="str">
        <f t="shared" si="52"/>
        <v/>
      </c>
      <c r="AS257" s="72">
        <f>IF(P257&gt;'Costes máximos'!$D$22,'Costes máximos'!$D$22,P257)</f>
        <v>0</v>
      </c>
      <c r="AT257" s="72">
        <f>IF(Q257&gt;'Costes máximos'!$D$22,'Costes máximos'!$D$22,Q257)</f>
        <v>0</v>
      </c>
      <c r="AU257" s="72">
        <f>IF(R257&gt;'Costes máximos'!$D$22,'Costes máximos'!$D$22,R257)</f>
        <v>0</v>
      </c>
      <c r="AV257" s="72">
        <f>IF(S257&gt;'Costes máximos'!$D$22,'Costes máximos'!$D$22,S257)</f>
        <v>0</v>
      </c>
      <c r="AW257" s="72">
        <f>IF(T257&gt;'Costes máximos'!$D$22,'Costes máximos'!$D$22,T257)</f>
        <v>0</v>
      </c>
    </row>
    <row r="258" spans="2:49" outlineLevel="1" x14ac:dyDescent="0.3">
      <c r="B258" s="101"/>
      <c r="C258" s="102"/>
      <c r="D258" s="102"/>
      <c r="E258" s="102"/>
      <c r="F258" s="145">
        <f>IFERROR(INDEX('2. Paquetes y Tareas'!$F$16:$F$65,MATCH(AR258,'2. Paquetes y Tareas'!$E$16:$E$65,0)),0)</f>
        <v>0</v>
      </c>
      <c r="G258" s="88"/>
      <c r="H258" s="146">
        <f>IF($C$48="Investigación industrial",IFERROR(INDEX('4. Presupuesto Total '!$G$25:$G$43,MATCH(G258,'4. Presupuesto Total '!$B$25:$B$43,0)),""),IFERROR(INDEX('4. Presupuesto Total '!$H$25:$H$43,MATCH(G258,'4. Presupuesto Total '!$B$25:$B$43,0)),))</f>
        <v>0</v>
      </c>
      <c r="I258" s="67">
        <v>1</v>
      </c>
      <c r="J258" s="67"/>
      <c r="K258" s="67"/>
      <c r="L258" s="67"/>
      <c r="M258" s="67"/>
      <c r="N258" s="67"/>
      <c r="O258" s="145">
        <f t="shared" si="41"/>
        <v>0</v>
      </c>
      <c r="P258" s="70"/>
      <c r="Q258" s="70"/>
      <c r="R258" s="70"/>
      <c r="S258" s="71"/>
      <c r="T258" s="71"/>
      <c r="U258" s="147">
        <f t="shared" si="42"/>
        <v>0</v>
      </c>
      <c r="V258" s="147">
        <f t="shared" si="43"/>
        <v>0</v>
      </c>
      <c r="W258" s="147">
        <f t="shared" si="44"/>
        <v>0</v>
      </c>
      <c r="X258" s="71"/>
      <c r="Y258" s="91"/>
      <c r="Z258" s="91"/>
      <c r="AA258" s="147">
        <f t="shared" si="45"/>
        <v>0</v>
      </c>
      <c r="AB258" s="73"/>
      <c r="AC258" s="92"/>
      <c r="AD258" s="91"/>
      <c r="AE258" s="147">
        <f t="shared" si="46"/>
        <v>0</v>
      </c>
      <c r="AF258" s="73"/>
      <c r="AG258" s="92"/>
      <c r="AH258" s="91"/>
      <c r="AI258" s="147">
        <f t="shared" si="47"/>
        <v>0</v>
      </c>
      <c r="AJ258" s="147">
        <f t="shared" si="48"/>
        <v>0</v>
      </c>
      <c r="AK258" s="147">
        <f t="shared" si="49"/>
        <v>0</v>
      </c>
      <c r="AL258" s="147">
        <f t="shared" si="50"/>
        <v>0</v>
      </c>
      <c r="AM258" s="73"/>
      <c r="AN258" s="73"/>
      <c r="AO258" s="147">
        <f t="shared" si="51"/>
        <v>0</v>
      </c>
      <c r="AR258" s="94" t="str">
        <f t="shared" si="52"/>
        <v/>
      </c>
      <c r="AS258" s="72">
        <f>IF(P258&gt;'Costes máximos'!$D$22,'Costes máximos'!$D$22,P258)</f>
        <v>0</v>
      </c>
      <c r="AT258" s="72">
        <f>IF(Q258&gt;'Costes máximos'!$D$22,'Costes máximos'!$D$22,Q258)</f>
        <v>0</v>
      </c>
      <c r="AU258" s="72">
        <f>IF(R258&gt;'Costes máximos'!$D$22,'Costes máximos'!$D$22,R258)</f>
        <v>0</v>
      </c>
      <c r="AV258" s="72">
        <f>IF(S258&gt;'Costes máximos'!$D$22,'Costes máximos'!$D$22,S258)</f>
        <v>0</v>
      </c>
      <c r="AW258" s="72">
        <f>IF(T258&gt;'Costes máximos'!$D$22,'Costes máximos'!$D$22,T258)</f>
        <v>0</v>
      </c>
    </row>
    <row r="259" spans="2:49" x14ac:dyDescent="0.3">
      <c r="B259" s="101"/>
      <c r="C259" s="102"/>
      <c r="D259" s="102"/>
      <c r="E259" s="102"/>
      <c r="F259" s="145">
        <f>IFERROR(INDEX('2. Paquetes y Tareas'!$F$16:$F$65,MATCH(AR259,'2. Paquetes y Tareas'!$E$16:$E$65,0)),0)</f>
        <v>0</v>
      </c>
      <c r="G259" s="88"/>
      <c r="H259" s="146">
        <f>IF($C$48="Investigación industrial",IFERROR(INDEX('4. Presupuesto Total '!$G$25:$G$43,MATCH(G259,'4. Presupuesto Total '!$B$25:$B$43,0)),""),IFERROR(INDEX('4. Presupuesto Total '!$H$25:$H$43,MATCH(G259,'4. Presupuesto Total '!$B$25:$B$43,0)),))</f>
        <v>0</v>
      </c>
      <c r="I259" s="67">
        <v>1</v>
      </c>
      <c r="J259" s="67"/>
      <c r="K259" s="67"/>
      <c r="L259" s="67"/>
      <c r="M259" s="67"/>
      <c r="N259" s="67"/>
      <c r="O259" s="145">
        <f t="shared" si="41"/>
        <v>0</v>
      </c>
      <c r="P259" s="70"/>
      <c r="Q259" s="70"/>
      <c r="R259" s="70"/>
      <c r="S259" s="71"/>
      <c r="T259" s="71"/>
      <c r="U259" s="147">
        <f t="shared" si="42"/>
        <v>0</v>
      </c>
      <c r="V259" s="147">
        <f t="shared" si="43"/>
        <v>0</v>
      </c>
      <c r="W259" s="147">
        <f t="shared" si="44"/>
        <v>0</v>
      </c>
      <c r="X259" s="71"/>
      <c r="Y259" s="91"/>
      <c r="Z259" s="91"/>
      <c r="AA259" s="147">
        <f t="shared" si="45"/>
        <v>0</v>
      </c>
      <c r="AB259" s="73"/>
      <c r="AC259" s="92"/>
      <c r="AD259" s="91"/>
      <c r="AE259" s="147">
        <f t="shared" si="46"/>
        <v>0</v>
      </c>
      <c r="AF259" s="73"/>
      <c r="AG259" s="92"/>
      <c r="AH259" s="91"/>
      <c r="AI259" s="147">
        <f t="shared" si="47"/>
        <v>0</v>
      </c>
      <c r="AJ259" s="147">
        <f t="shared" si="48"/>
        <v>0</v>
      </c>
      <c r="AK259" s="147">
        <f t="shared" si="49"/>
        <v>0</v>
      </c>
      <c r="AL259" s="147">
        <f t="shared" si="50"/>
        <v>0</v>
      </c>
      <c r="AM259" s="73"/>
      <c r="AN259" s="73"/>
      <c r="AO259" s="147">
        <f t="shared" si="51"/>
        <v>0</v>
      </c>
      <c r="AR259" s="94" t="str">
        <f t="shared" si="52"/>
        <v/>
      </c>
      <c r="AS259" s="72">
        <f>IF(P259&gt;'Costes máximos'!$D$22,'Costes máximos'!$D$22,P259)</f>
        <v>0</v>
      </c>
      <c r="AT259" s="72">
        <f>IF(Q259&gt;'Costes máximos'!$D$22,'Costes máximos'!$D$22,Q259)</f>
        <v>0</v>
      </c>
      <c r="AU259" s="72">
        <f>IF(R259&gt;'Costes máximos'!$D$22,'Costes máximos'!$D$22,R259)</f>
        <v>0</v>
      </c>
      <c r="AV259" s="72">
        <f>IF(S259&gt;'Costes máximos'!$D$22,'Costes máximos'!$D$22,S259)</f>
        <v>0</v>
      </c>
      <c r="AW259" s="72">
        <f>IF(T259&gt;'Costes máximos'!$D$22,'Costes máximos'!$D$22,T259)</f>
        <v>0</v>
      </c>
    </row>
    <row r="260" spans="2:49" outlineLevel="1" x14ac:dyDescent="0.3">
      <c r="B260" s="101"/>
      <c r="C260" s="102"/>
      <c r="D260" s="102"/>
      <c r="E260" s="102"/>
      <c r="F260" s="145">
        <f>IFERROR(INDEX('2. Paquetes y Tareas'!$F$16:$F$65,MATCH(AR260,'2. Paquetes y Tareas'!$E$16:$E$65,0)),0)</f>
        <v>0</v>
      </c>
      <c r="G260" s="88"/>
      <c r="H260" s="146">
        <f>IF($C$48="Investigación industrial",IFERROR(INDEX('4. Presupuesto Total '!$G$25:$G$43,MATCH(G260,'4. Presupuesto Total '!$B$25:$B$43,0)),""),IFERROR(INDEX('4. Presupuesto Total '!$H$25:$H$43,MATCH(G260,'4. Presupuesto Total '!$B$25:$B$43,0)),))</f>
        <v>0</v>
      </c>
      <c r="I260" s="67">
        <v>1</v>
      </c>
      <c r="J260" s="67"/>
      <c r="K260" s="67"/>
      <c r="L260" s="67"/>
      <c r="M260" s="67"/>
      <c r="N260" s="67"/>
      <c r="O260" s="145">
        <f t="shared" si="41"/>
        <v>0</v>
      </c>
      <c r="P260" s="70"/>
      <c r="Q260" s="70"/>
      <c r="R260" s="70"/>
      <c r="S260" s="71"/>
      <c r="T260" s="71"/>
      <c r="U260" s="147">
        <f t="shared" si="42"/>
        <v>0</v>
      </c>
      <c r="V260" s="147">
        <f t="shared" si="43"/>
        <v>0</v>
      </c>
      <c r="W260" s="147">
        <f t="shared" si="44"/>
        <v>0</v>
      </c>
      <c r="X260" s="71"/>
      <c r="Y260" s="91"/>
      <c r="Z260" s="91"/>
      <c r="AA260" s="147">
        <f t="shared" si="45"/>
        <v>0</v>
      </c>
      <c r="AB260" s="73"/>
      <c r="AC260" s="92"/>
      <c r="AD260" s="91"/>
      <c r="AE260" s="147">
        <f t="shared" si="46"/>
        <v>0</v>
      </c>
      <c r="AF260" s="73"/>
      <c r="AG260" s="92"/>
      <c r="AH260" s="91"/>
      <c r="AI260" s="147">
        <f t="shared" si="47"/>
        <v>0</v>
      </c>
      <c r="AJ260" s="147">
        <f t="shared" si="48"/>
        <v>0</v>
      </c>
      <c r="AK260" s="147">
        <f t="shared" si="49"/>
        <v>0</v>
      </c>
      <c r="AL260" s="147">
        <f t="shared" si="50"/>
        <v>0</v>
      </c>
      <c r="AM260" s="73"/>
      <c r="AN260" s="73"/>
      <c r="AO260" s="147">
        <f t="shared" si="51"/>
        <v>0</v>
      </c>
      <c r="AR260" s="94" t="str">
        <f t="shared" si="52"/>
        <v/>
      </c>
      <c r="AS260" s="72">
        <f>IF(P260&gt;'Costes máximos'!$D$22,'Costes máximos'!$D$22,P260)</f>
        <v>0</v>
      </c>
      <c r="AT260" s="72">
        <f>IF(Q260&gt;'Costes máximos'!$D$22,'Costes máximos'!$D$22,Q260)</f>
        <v>0</v>
      </c>
      <c r="AU260" s="72">
        <f>IF(R260&gt;'Costes máximos'!$D$22,'Costes máximos'!$D$22,R260)</f>
        <v>0</v>
      </c>
      <c r="AV260" s="72">
        <f>IF(S260&gt;'Costes máximos'!$D$22,'Costes máximos'!$D$22,S260)</f>
        <v>0</v>
      </c>
      <c r="AW260" s="72">
        <f>IF(T260&gt;'Costes máximos'!$D$22,'Costes máximos'!$D$22,T260)</f>
        <v>0</v>
      </c>
    </row>
    <row r="261" spans="2:49" outlineLevel="1" x14ac:dyDescent="0.3">
      <c r="B261" s="101"/>
      <c r="C261" s="102"/>
      <c r="D261" s="102"/>
      <c r="E261" s="102"/>
      <c r="F261" s="145">
        <f>IFERROR(INDEX('2. Paquetes y Tareas'!$F$16:$F$65,MATCH(AR261,'2. Paquetes y Tareas'!$E$16:$E$65,0)),0)</f>
        <v>0</v>
      </c>
      <c r="G261" s="88"/>
      <c r="H261" s="146">
        <f>IF($C$48="Investigación industrial",IFERROR(INDEX('4. Presupuesto Total '!$G$25:$G$43,MATCH(G261,'4. Presupuesto Total '!$B$25:$B$43,0)),""),IFERROR(INDEX('4. Presupuesto Total '!$H$25:$H$43,MATCH(G261,'4. Presupuesto Total '!$B$25:$B$43,0)),))</f>
        <v>0</v>
      </c>
      <c r="I261" s="67">
        <v>1</v>
      </c>
      <c r="J261" s="67"/>
      <c r="K261" s="67"/>
      <c r="L261" s="67"/>
      <c r="M261" s="67"/>
      <c r="N261" s="67"/>
      <c r="O261" s="145">
        <f t="shared" si="41"/>
        <v>0</v>
      </c>
      <c r="P261" s="70"/>
      <c r="Q261" s="70"/>
      <c r="R261" s="70"/>
      <c r="S261" s="71"/>
      <c r="T261" s="71"/>
      <c r="U261" s="147">
        <f t="shared" si="42"/>
        <v>0</v>
      </c>
      <c r="V261" s="147">
        <f t="shared" si="43"/>
        <v>0</v>
      </c>
      <c r="W261" s="147">
        <f t="shared" si="44"/>
        <v>0</v>
      </c>
      <c r="X261" s="71"/>
      <c r="Y261" s="91"/>
      <c r="Z261" s="91"/>
      <c r="AA261" s="147">
        <f t="shared" si="45"/>
        <v>0</v>
      </c>
      <c r="AB261" s="73"/>
      <c r="AC261" s="92"/>
      <c r="AD261" s="91"/>
      <c r="AE261" s="147">
        <f t="shared" si="46"/>
        <v>0</v>
      </c>
      <c r="AF261" s="73"/>
      <c r="AG261" s="92"/>
      <c r="AH261" s="91"/>
      <c r="AI261" s="147">
        <f t="shared" si="47"/>
        <v>0</v>
      </c>
      <c r="AJ261" s="147">
        <f t="shared" si="48"/>
        <v>0</v>
      </c>
      <c r="AK261" s="147">
        <f t="shared" si="49"/>
        <v>0</v>
      </c>
      <c r="AL261" s="147">
        <f t="shared" si="50"/>
        <v>0</v>
      </c>
      <c r="AM261" s="73"/>
      <c r="AN261" s="73"/>
      <c r="AO261" s="147">
        <f t="shared" si="51"/>
        <v>0</v>
      </c>
      <c r="AR261" s="94" t="str">
        <f t="shared" si="52"/>
        <v/>
      </c>
      <c r="AS261" s="72">
        <f>IF(P261&gt;'Costes máximos'!$D$22,'Costes máximos'!$D$22,P261)</f>
        <v>0</v>
      </c>
      <c r="AT261" s="72">
        <f>IF(Q261&gt;'Costes máximos'!$D$22,'Costes máximos'!$D$22,Q261)</f>
        <v>0</v>
      </c>
      <c r="AU261" s="72">
        <f>IF(R261&gt;'Costes máximos'!$D$22,'Costes máximos'!$D$22,R261)</f>
        <v>0</v>
      </c>
      <c r="AV261" s="72">
        <f>IF(S261&gt;'Costes máximos'!$D$22,'Costes máximos'!$D$22,S261)</f>
        <v>0</v>
      </c>
      <c r="AW261" s="72">
        <f>IF(T261&gt;'Costes máximos'!$D$22,'Costes máximos'!$D$22,T261)</f>
        <v>0</v>
      </c>
    </row>
    <row r="262" spans="2:49" outlineLevel="1" x14ac:dyDescent="0.3">
      <c r="B262" s="101"/>
      <c r="C262" s="102"/>
      <c r="D262" s="102"/>
      <c r="E262" s="102"/>
      <c r="F262" s="145">
        <f>IFERROR(INDEX('2. Paquetes y Tareas'!$F$16:$F$65,MATCH(AR262,'2. Paquetes y Tareas'!$E$16:$E$65,0)),0)</f>
        <v>0</v>
      </c>
      <c r="G262" s="88"/>
      <c r="H262" s="146">
        <f>IF($C$48="Investigación industrial",IFERROR(INDEX('4. Presupuesto Total '!$G$25:$G$43,MATCH(G262,'4. Presupuesto Total '!$B$25:$B$43,0)),""),IFERROR(INDEX('4. Presupuesto Total '!$H$25:$H$43,MATCH(G262,'4. Presupuesto Total '!$B$25:$B$43,0)),))</f>
        <v>0</v>
      </c>
      <c r="I262" s="67">
        <v>1</v>
      </c>
      <c r="J262" s="67"/>
      <c r="K262" s="67"/>
      <c r="L262" s="67"/>
      <c r="M262" s="67"/>
      <c r="N262" s="67"/>
      <c r="O262" s="145">
        <f t="shared" si="41"/>
        <v>0</v>
      </c>
      <c r="P262" s="70"/>
      <c r="Q262" s="70"/>
      <c r="R262" s="70"/>
      <c r="S262" s="71"/>
      <c r="T262" s="71"/>
      <c r="U262" s="147">
        <f t="shared" si="42"/>
        <v>0</v>
      </c>
      <c r="V262" s="147">
        <f t="shared" si="43"/>
        <v>0</v>
      </c>
      <c r="W262" s="147">
        <f t="shared" si="44"/>
        <v>0</v>
      </c>
      <c r="X262" s="71"/>
      <c r="Y262" s="91"/>
      <c r="Z262" s="91"/>
      <c r="AA262" s="147">
        <f t="shared" si="45"/>
        <v>0</v>
      </c>
      <c r="AB262" s="73"/>
      <c r="AC262" s="92"/>
      <c r="AD262" s="91"/>
      <c r="AE262" s="147">
        <f t="shared" si="46"/>
        <v>0</v>
      </c>
      <c r="AF262" s="73"/>
      <c r="AG262" s="92"/>
      <c r="AH262" s="91"/>
      <c r="AI262" s="147">
        <f t="shared" si="47"/>
        <v>0</v>
      </c>
      <c r="AJ262" s="147">
        <f t="shared" si="48"/>
        <v>0</v>
      </c>
      <c r="AK262" s="147">
        <f t="shared" si="49"/>
        <v>0</v>
      </c>
      <c r="AL262" s="147">
        <f t="shared" si="50"/>
        <v>0</v>
      </c>
      <c r="AM262" s="73"/>
      <c r="AN262" s="73"/>
      <c r="AO262" s="147">
        <f t="shared" si="51"/>
        <v>0</v>
      </c>
      <c r="AR262" s="94" t="str">
        <f t="shared" si="52"/>
        <v/>
      </c>
      <c r="AS262" s="72">
        <f>IF(P262&gt;'Costes máximos'!$D$22,'Costes máximos'!$D$22,P262)</f>
        <v>0</v>
      </c>
      <c r="AT262" s="72">
        <f>IF(Q262&gt;'Costes máximos'!$D$22,'Costes máximos'!$D$22,Q262)</f>
        <v>0</v>
      </c>
      <c r="AU262" s="72">
        <f>IF(R262&gt;'Costes máximos'!$D$22,'Costes máximos'!$D$22,R262)</f>
        <v>0</v>
      </c>
      <c r="AV262" s="72">
        <f>IF(S262&gt;'Costes máximos'!$D$22,'Costes máximos'!$D$22,S262)</f>
        <v>0</v>
      </c>
      <c r="AW262" s="72">
        <f>IF(T262&gt;'Costes máximos'!$D$22,'Costes máximos'!$D$22,T262)</f>
        <v>0</v>
      </c>
    </row>
    <row r="263" spans="2:49" outlineLevel="1" x14ac:dyDescent="0.3">
      <c r="B263" s="101"/>
      <c r="C263" s="102"/>
      <c r="D263" s="102"/>
      <c r="E263" s="102"/>
      <c r="F263" s="145">
        <f>IFERROR(INDEX('2. Paquetes y Tareas'!$F$16:$F$65,MATCH(AR263,'2. Paquetes y Tareas'!$E$16:$E$65,0)),0)</f>
        <v>0</v>
      </c>
      <c r="G263" s="88"/>
      <c r="H263" s="146">
        <f>IF($C$48="Investigación industrial",IFERROR(INDEX('4. Presupuesto Total '!$G$25:$G$43,MATCH(G263,'4. Presupuesto Total '!$B$25:$B$43,0)),""),IFERROR(INDEX('4. Presupuesto Total '!$H$25:$H$43,MATCH(G263,'4. Presupuesto Total '!$B$25:$B$43,0)),))</f>
        <v>0</v>
      </c>
      <c r="I263" s="67">
        <v>1</v>
      </c>
      <c r="J263" s="67"/>
      <c r="K263" s="67"/>
      <c r="L263" s="67"/>
      <c r="M263" s="67"/>
      <c r="N263" s="67"/>
      <c r="O263" s="145">
        <f t="shared" si="41"/>
        <v>0</v>
      </c>
      <c r="P263" s="70"/>
      <c r="Q263" s="70"/>
      <c r="R263" s="70"/>
      <c r="S263" s="71"/>
      <c r="T263" s="71"/>
      <c r="U263" s="147">
        <f t="shared" si="42"/>
        <v>0</v>
      </c>
      <c r="V263" s="147">
        <f t="shared" si="43"/>
        <v>0</v>
      </c>
      <c r="W263" s="147">
        <f t="shared" si="44"/>
        <v>0</v>
      </c>
      <c r="X263" s="71"/>
      <c r="Y263" s="91"/>
      <c r="Z263" s="91"/>
      <c r="AA263" s="147">
        <f t="shared" si="45"/>
        <v>0</v>
      </c>
      <c r="AB263" s="73"/>
      <c r="AC263" s="92"/>
      <c r="AD263" s="91"/>
      <c r="AE263" s="147">
        <f t="shared" si="46"/>
        <v>0</v>
      </c>
      <c r="AF263" s="73"/>
      <c r="AG263" s="92"/>
      <c r="AH263" s="91"/>
      <c r="AI263" s="147">
        <f t="shared" si="47"/>
        <v>0</v>
      </c>
      <c r="AJ263" s="147">
        <f t="shared" si="48"/>
        <v>0</v>
      </c>
      <c r="AK263" s="147">
        <f t="shared" si="49"/>
        <v>0</v>
      </c>
      <c r="AL263" s="147">
        <f t="shared" si="50"/>
        <v>0</v>
      </c>
      <c r="AM263" s="73"/>
      <c r="AN263" s="73"/>
      <c r="AO263" s="147">
        <f t="shared" si="51"/>
        <v>0</v>
      </c>
      <c r="AR263" s="94" t="str">
        <f t="shared" si="52"/>
        <v/>
      </c>
      <c r="AS263" s="72">
        <f>IF(P263&gt;'Costes máximos'!$D$22,'Costes máximos'!$D$22,P263)</f>
        <v>0</v>
      </c>
      <c r="AT263" s="72">
        <f>IF(Q263&gt;'Costes máximos'!$D$22,'Costes máximos'!$D$22,Q263)</f>
        <v>0</v>
      </c>
      <c r="AU263" s="72">
        <f>IF(R263&gt;'Costes máximos'!$D$22,'Costes máximos'!$D$22,R263)</f>
        <v>0</v>
      </c>
      <c r="AV263" s="72">
        <f>IF(S263&gt;'Costes máximos'!$D$22,'Costes máximos'!$D$22,S263)</f>
        <v>0</v>
      </c>
      <c r="AW263" s="72">
        <f>IF(T263&gt;'Costes máximos'!$D$22,'Costes máximos'!$D$22,T263)</f>
        <v>0</v>
      </c>
    </row>
    <row r="264" spans="2:49" outlineLevel="1" x14ac:dyDescent="0.3">
      <c r="B264" s="101"/>
      <c r="C264" s="102"/>
      <c r="D264" s="102"/>
      <c r="E264" s="102"/>
      <c r="F264" s="145">
        <f>IFERROR(INDEX('2. Paquetes y Tareas'!$F$16:$F$65,MATCH(AR264,'2. Paquetes y Tareas'!$E$16:$E$65,0)),0)</f>
        <v>0</v>
      </c>
      <c r="G264" s="88"/>
      <c r="H264" s="146">
        <f>IF($C$48="Investigación industrial",IFERROR(INDEX('4. Presupuesto Total '!$G$25:$G$43,MATCH(G264,'4. Presupuesto Total '!$B$25:$B$43,0)),""),IFERROR(INDEX('4. Presupuesto Total '!$H$25:$H$43,MATCH(G264,'4. Presupuesto Total '!$B$25:$B$43,0)),))</f>
        <v>0</v>
      </c>
      <c r="I264" s="67">
        <v>1</v>
      </c>
      <c r="J264" s="67"/>
      <c r="K264" s="67"/>
      <c r="L264" s="67"/>
      <c r="M264" s="67"/>
      <c r="N264" s="67"/>
      <c r="O264" s="145">
        <f t="shared" si="41"/>
        <v>0</v>
      </c>
      <c r="P264" s="70"/>
      <c r="Q264" s="70"/>
      <c r="R264" s="70"/>
      <c r="S264" s="71"/>
      <c r="T264" s="71"/>
      <c r="U264" s="147">
        <f t="shared" si="42"/>
        <v>0</v>
      </c>
      <c r="V264" s="147">
        <f t="shared" si="43"/>
        <v>0</v>
      </c>
      <c r="W264" s="147">
        <f t="shared" si="44"/>
        <v>0</v>
      </c>
      <c r="X264" s="71"/>
      <c r="Y264" s="91"/>
      <c r="Z264" s="91"/>
      <c r="AA264" s="147">
        <f t="shared" si="45"/>
        <v>0</v>
      </c>
      <c r="AB264" s="73"/>
      <c r="AC264" s="92"/>
      <c r="AD264" s="91"/>
      <c r="AE264" s="147">
        <f t="shared" si="46"/>
        <v>0</v>
      </c>
      <c r="AF264" s="73"/>
      <c r="AG264" s="92"/>
      <c r="AH264" s="91"/>
      <c r="AI264" s="147">
        <f t="shared" si="47"/>
        <v>0</v>
      </c>
      <c r="AJ264" s="147">
        <f t="shared" si="48"/>
        <v>0</v>
      </c>
      <c r="AK264" s="147">
        <f t="shared" si="49"/>
        <v>0</v>
      </c>
      <c r="AL264" s="147">
        <f t="shared" si="50"/>
        <v>0</v>
      </c>
      <c r="AM264" s="73"/>
      <c r="AN264" s="73"/>
      <c r="AO264" s="147">
        <f t="shared" si="51"/>
        <v>0</v>
      </c>
      <c r="AR264" s="94" t="str">
        <f t="shared" si="52"/>
        <v/>
      </c>
      <c r="AS264" s="72">
        <f>IF(P264&gt;'Costes máximos'!$D$22,'Costes máximos'!$D$22,P264)</f>
        <v>0</v>
      </c>
      <c r="AT264" s="72">
        <f>IF(Q264&gt;'Costes máximos'!$D$22,'Costes máximos'!$D$22,Q264)</f>
        <v>0</v>
      </c>
      <c r="AU264" s="72">
        <f>IF(R264&gt;'Costes máximos'!$D$22,'Costes máximos'!$D$22,R264)</f>
        <v>0</v>
      </c>
      <c r="AV264" s="72">
        <f>IF(S264&gt;'Costes máximos'!$D$22,'Costes máximos'!$D$22,S264)</f>
        <v>0</v>
      </c>
      <c r="AW264" s="72">
        <f>IF(T264&gt;'Costes máximos'!$D$22,'Costes máximos'!$D$22,T264)</f>
        <v>0</v>
      </c>
    </row>
    <row r="265" spans="2:49" outlineLevel="1" x14ac:dyDescent="0.3">
      <c r="B265" s="101"/>
      <c r="C265" s="102"/>
      <c r="D265" s="102"/>
      <c r="E265" s="102"/>
      <c r="F265" s="145">
        <f>IFERROR(INDEX('2. Paquetes y Tareas'!$F$16:$F$65,MATCH(AR265,'2. Paquetes y Tareas'!$E$16:$E$65,0)),0)</f>
        <v>0</v>
      </c>
      <c r="G265" s="88"/>
      <c r="H265" s="146">
        <f>IF($C$48="Investigación industrial",IFERROR(INDEX('4. Presupuesto Total '!$G$25:$G$43,MATCH(G265,'4. Presupuesto Total '!$B$25:$B$43,0)),""),IFERROR(INDEX('4. Presupuesto Total '!$H$25:$H$43,MATCH(G265,'4. Presupuesto Total '!$B$25:$B$43,0)),))</f>
        <v>0</v>
      </c>
      <c r="I265" s="67">
        <v>1</v>
      </c>
      <c r="J265" s="67"/>
      <c r="K265" s="67"/>
      <c r="L265" s="67"/>
      <c r="M265" s="67"/>
      <c r="N265" s="67"/>
      <c r="O265" s="145">
        <f t="shared" si="41"/>
        <v>0</v>
      </c>
      <c r="P265" s="70"/>
      <c r="Q265" s="70"/>
      <c r="R265" s="70"/>
      <c r="S265" s="71"/>
      <c r="T265" s="71"/>
      <c r="U265" s="147">
        <f t="shared" si="42"/>
        <v>0</v>
      </c>
      <c r="V265" s="147">
        <f t="shared" si="43"/>
        <v>0</v>
      </c>
      <c r="W265" s="147">
        <f t="shared" si="44"/>
        <v>0</v>
      </c>
      <c r="X265" s="71"/>
      <c r="Y265" s="91"/>
      <c r="Z265" s="91"/>
      <c r="AA265" s="147">
        <f t="shared" si="45"/>
        <v>0</v>
      </c>
      <c r="AB265" s="73"/>
      <c r="AC265" s="92"/>
      <c r="AD265" s="91"/>
      <c r="AE265" s="147">
        <f t="shared" si="46"/>
        <v>0</v>
      </c>
      <c r="AF265" s="73"/>
      <c r="AG265" s="92"/>
      <c r="AH265" s="91"/>
      <c r="AI265" s="147">
        <f t="shared" si="47"/>
        <v>0</v>
      </c>
      <c r="AJ265" s="147">
        <f t="shared" si="48"/>
        <v>0</v>
      </c>
      <c r="AK265" s="147">
        <f t="shared" si="49"/>
        <v>0</v>
      </c>
      <c r="AL265" s="147">
        <f t="shared" si="50"/>
        <v>0</v>
      </c>
      <c r="AM265" s="73"/>
      <c r="AN265" s="73"/>
      <c r="AO265" s="147">
        <f t="shared" si="51"/>
        <v>0</v>
      </c>
      <c r="AR265" s="94" t="str">
        <f t="shared" si="52"/>
        <v/>
      </c>
      <c r="AS265" s="72">
        <f>IF(P265&gt;'Costes máximos'!$D$22,'Costes máximos'!$D$22,P265)</f>
        <v>0</v>
      </c>
      <c r="AT265" s="72">
        <f>IF(Q265&gt;'Costes máximos'!$D$22,'Costes máximos'!$D$22,Q265)</f>
        <v>0</v>
      </c>
      <c r="AU265" s="72">
        <f>IF(R265&gt;'Costes máximos'!$D$22,'Costes máximos'!$D$22,R265)</f>
        <v>0</v>
      </c>
      <c r="AV265" s="72">
        <f>IF(S265&gt;'Costes máximos'!$D$22,'Costes máximos'!$D$22,S265)</f>
        <v>0</v>
      </c>
      <c r="AW265" s="72">
        <f>IF(T265&gt;'Costes máximos'!$D$22,'Costes máximos'!$D$22,T265)</f>
        <v>0</v>
      </c>
    </row>
    <row r="266" spans="2:49" outlineLevel="1" x14ac:dyDescent="0.3">
      <c r="B266" s="101"/>
      <c r="C266" s="102"/>
      <c r="D266" s="102"/>
      <c r="E266" s="102"/>
      <c r="F266" s="145">
        <f>IFERROR(INDEX('2. Paquetes y Tareas'!$F$16:$F$65,MATCH(AR266,'2. Paquetes y Tareas'!$E$16:$E$65,0)),0)</f>
        <v>0</v>
      </c>
      <c r="G266" s="88"/>
      <c r="H266" s="146">
        <f>IF($C$48="Investigación industrial",IFERROR(INDEX('4. Presupuesto Total '!$G$25:$G$43,MATCH(G266,'4. Presupuesto Total '!$B$25:$B$43,0)),""),IFERROR(INDEX('4. Presupuesto Total '!$H$25:$H$43,MATCH(G266,'4. Presupuesto Total '!$B$25:$B$43,0)),))</f>
        <v>0</v>
      </c>
      <c r="I266" s="67">
        <v>1</v>
      </c>
      <c r="J266" s="67"/>
      <c r="K266" s="67"/>
      <c r="L266" s="67"/>
      <c r="M266" s="67"/>
      <c r="N266" s="67"/>
      <c r="O266" s="145">
        <f t="shared" si="41"/>
        <v>0</v>
      </c>
      <c r="P266" s="70"/>
      <c r="Q266" s="70"/>
      <c r="R266" s="70"/>
      <c r="S266" s="71"/>
      <c r="T266" s="71"/>
      <c r="U266" s="147">
        <f t="shared" si="42"/>
        <v>0</v>
      </c>
      <c r="V266" s="147">
        <f t="shared" si="43"/>
        <v>0</v>
      </c>
      <c r="W266" s="147">
        <f t="shared" si="44"/>
        <v>0</v>
      </c>
      <c r="X266" s="71"/>
      <c r="Y266" s="91"/>
      <c r="Z266" s="91"/>
      <c r="AA266" s="147">
        <f t="shared" si="45"/>
        <v>0</v>
      </c>
      <c r="AB266" s="73"/>
      <c r="AC266" s="92"/>
      <c r="AD266" s="91"/>
      <c r="AE266" s="147">
        <f t="shared" si="46"/>
        <v>0</v>
      </c>
      <c r="AF266" s="73"/>
      <c r="AG266" s="92"/>
      <c r="AH266" s="91"/>
      <c r="AI266" s="147">
        <f t="shared" si="47"/>
        <v>0</v>
      </c>
      <c r="AJ266" s="147">
        <f t="shared" si="48"/>
        <v>0</v>
      </c>
      <c r="AK266" s="147">
        <f t="shared" si="49"/>
        <v>0</v>
      </c>
      <c r="AL266" s="147">
        <f t="shared" si="50"/>
        <v>0</v>
      </c>
      <c r="AM266" s="73"/>
      <c r="AN266" s="73"/>
      <c r="AO266" s="147">
        <f t="shared" si="51"/>
        <v>0</v>
      </c>
      <c r="AR266" s="94" t="str">
        <f t="shared" si="52"/>
        <v/>
      </c>
      <c r="AS266" s="72">
        <f>IF(P266&gt;'Costes máximos'!$D$22,'Costes máximos'!$D$22,P266)</f>
        <v>0</v>
      </c>
      <c r="AT266" s="72">
        <f>IF(Q266&gt;'Costes máximos'!$D$22,'Costes máximos'!$D$22,Q266)</f>
        <v>0</v>
      </c>
      <c r="AU266" s="72">
        <f>IF(R266&gt;'Costes máximos'!$D$22,'Costes máximos'!$D$22,R266)</f>
        <v>0</v>
      </c>
      <c r="AV266" s="72">
        <f>IF(S266&gt;'Costes máximos'!$D$22,'Costes máximos'!$D$22,S266)</f>
        <v>0</v>
      </c>
      <c r="AW266" s="72">
        <f>IF(T266&gt;'Costes máximos'!$D$22,'Costes máximos'!$D$22,T266)</f>
        <v>0</v>
      </c>
    </row>
    <row r="267" spans="2:49" outlineLevel="1" x14ac:dyDescent="0.3">
      <c r="B267" s="101"/>
      <c r="C267" s="102"/>
      <c r="D267" s="102"/>
      <c r="E267" s="102"/>
      <c r="F267" s="145">
        <f>IFERROR(INDEX('2. Paquetes y Tareas'!$F$16:$F$65,MATCH(AR267,'2. Paquetes y Tareas'!$E$16:$E$65,0)),0)</f>
        <v>0</v>
      </c>
      <c r="G267" s="88"/>
      <c r="H267" s="146">
        <f>IF($C$48="Investigación industrial",IFERROR(INDEX('4. Presupuesto Total '!$G$25:$G$43,MATCH(G267,'4. Presupuesto Total '!$B$25:$B$43,0)),""),IFERROR(INDEX('4. Presupuesto Total '!$H$25:$H$43,MATCH(G267,'4. Presupuesto Total '!$B$25:$B$43,0)),))</f>
        <v>0</v>
      </c>
      <c r="I267" s="67">
        <v>1</v>
      </c>
      <c r="J267" s="67"/>
      <c r="K267" s="67"/>
      <c r="L267" s="67"/>
      <c r="M267" s="67"/>
      <c r="N267" s="67"/>
      <c r="O267" s="145">
        <f t="shared" si="41"/>
        <v>0</v>
      </c>
      <c r="P267" s="70"/>
      <c r="Q267" s="70"/>
      <c r="R267" s="70"/>
      <c r="S267" s="71"/>
      <c r="T267" s="71"/>
      <c r="U267" s="147">
        <f t="shared" si="42"/>
        <v>0</v>
      </c>
      <c r="V267" s="147">
        <f t="shared" si="43"/>
        <v>0</v>
      </c>
      <c r="W267" s="147">
        <f t="shared" si="44"/>
        <v>0</v>
      </c>
      <c r="X267" s="71"/>
      <c r="Y267" s="91"/>
      <c r="Z267" s="91"/>
      <c r="AA267" s="147">
        <f t="shared" si="45"/>
        <v>0</v>
      </c>
      <c r="AB267" s="73"/>
      <c r="AC267" s="92"/>
      <c r="AD267" s="91"/>
      <c r="AE267" s="147">
        <f t="shared" si="46"/>
        <v>0</v>
      </c>
      <c r="AF267" s="73"/>
      <c r="AG267" s="92"/>
      <c r="AH267" s="91"/>
      <c r="AI267" s="147">
        <f t="shared" si="47"/>
        <v>0</v>
      </c>
      <c r="AJ267" s="147">
        <f t="shared" si="48"/>
        <v>0</v>
      </c>
      <c r="AK267" s="147">
        <f t="shared" si="49"/>
        <v>0</v>
      </c>
      <c r="AL267" s="147">
        <f t="shared" si="50"/>
        <v>0</v>
      </c>
      <c r="AM267" s="73"/>
      <c r="AN267" s="73"/>
      <c r="AO267" s="147">
        <f t="shared" si="51"/>
        <v>0</v>
      </c>
      <c r="AR267" s="94" t="str">
        <f t="shared" si="52"/>
        <v/>
      </c>
      <c r="AS267" s="72">
        <f>IF(P267&gt;'Costes máximos'!$D$22,'Costes máximos'!$D$22,P267)</f>
        <v>0</v>
      </c>
      <c r="AT267" s="72">
        <f>IF(Q267&gt;'Costes máximos'!$D$22,'Costes máximos'!$D$22,Q267)</f>
        <v>0</v>
      </c>
      <c r="AU267" s="72">
        <f>IF(R267&gt;'Costes máximos'!$D$22,'Costes máximos'!$D$22,R267)</f>
        <v>0</v>
      </c>
      <c r="AV267" s="72">
        <f>IF(S267&gt;'Costes máximos'!$D$22,'Costes máximos'!$D$22,S267)</f>
        <v>0</v>
      </c>
      <c r="AW267" s="72">
        <f>IF(T267&gt;'Costes máximos'!$D$22,'Costes máximos'!$D$22,T267)</f>
        <v>0</v>
      </c>
    </row>
    <row r="268" spans="2:49" outlineLevel="1" x14ac:dyDescent="0.3">
      <c r="B268" s="101"/>
      <c r="C268" s="102"/>
      <c r="D268" s="102"/>
      <c r="E268" s="102"/>
      <c r="F268" s="145">
        <f>IFERROR(INDEX('2. Paquetes y Tareas'!$F$16:$F$65,MATCH(AR268,'2. Paquetes y Tareas'!$E$16:$E$65,0)),0)</f>
        <v>0</v>
      </c>
      <c r="G268" s="88"/>
      <c r="H268" s="146">
        <f>IF($C$48="Investigación industrial",IFERROR(INDEX('4. Presupuesto Total '!$G$25:$G$43,MATCH(G268,'4. Presupuesto Total '!$B$25:$B$43,0)),""),IFERROR(INDEX('4. Presupuesto Total '!$H$25:$H$43,MATCH(G268,'4. Presupuesto Total '!$B$25:$B$43,0)),))</f>
        <v>0</v>
      </c>
      <c r="I268" s="67">
        <v>1</v>
      </c>
      <c r="J268" s="67"/>
      <c r="K268" s="67"/>
      <c r="L268" s="67"/>
      <c r="M268" s="67"/>
      <c r="N268" s="67"/>
      <c r="O268" s="145">
        <f t="shared" si="41"/>
        <v>0</v>
      </c>
      <c r="P268" s="70"/>
      <c r="Q268" s="70"/>
      <c r="R268" s="70"/>
      <c r="S268" s="71"/>
      <c r="T268" s="71"/>
      <c r="U268" s="147">
        <f t="shared" si="42"/>
        <v>0</v>
      </c>
      <c r="V268" s="147">
        <f t="shared" si="43"/>
        <v>0</v>
      </c>
      <c r="W268" s="147">
        <f t="shared" si="44"/>
        <v>0</v>
      </c>
      <c r="X268" s="71"/>
      <c r="Y268" s="91"/>
      <c r="Z268" s="91"/>
      <c r="AA268" s="147">
        <f t="shared" si="45"/>
        <v>0</v>
      </c>
      <c r="AB268" s="73"/>
      <c r="AC268" s="92"/>
      <c r="AD268" s="91"/>
      <c r="AE268" s="147">
        <f t="shared" si="46"/>
        <v>0</v>
      </c>
      <c r="AF268" s="73"/>
      <c r="AG268" s="92"/>
      <c r="AH268" s="91"/>
      <c r="AI268" s="147">
        <f t="shared" si="47"/>
        <v>0</v>
      </c>
      <c r="AJ268" s="147">
        <f t="shared" si="48"/>
        <v>0</v>
      </c>
      <c r="AK268" s="147">
        <f t="shared" si="49"/>
        <v>0</v>
      </c>
      <c r="AL268" s="147">
        <f t="shared" si="50"/>
        <v>0</v>
      </c>
      <c r="AM268" s="73"/>
      <c r="AN268" s="73"/>
      <c r="AO268" s="147">
        <f t="shared" si="51"/>
        <v>0</v>
      </c>
      <c r="AR268" s="94" t="str">
        <f t="shared" si="52"/>
        <v/>
      </c>
      <c r="AS268" s="72">
        <f>IF(P268&gt;'Costes máximos'!$D$22,'Costes máximos'!$D$22,P268)</f>
        <v>0</v>
      </c>
      <c r="AT268" s="72">
        <f>IF(Q268&gt;'Costes máximos'!$D$22,'Costes máximos'!$D$22,Q268)</f>
        <v>0</v>
      </c>
      <c r="AU268" s="72">
        <f>IF(R268&gt;'Costes máximos'!$D$22,'Costes máximos'!$D$22,R268)</f>
        <v>0</v>
      </c>
      <c r="AV268" s="72">
        <f>IF(S268&gt;'Costes máximos'!$D$22,'Costes máximos'!$D$22,S268)</f>
        <v>0</v>
      </c>
      <c r="AW268" s="72">
        <f>IF(T268&gt;'Costes máximos'!$D$22,'Costes máximos'!$D$22,T268)</f>
        <v>0</v>
      </c>
    </row>
    <row r="269" spans="2:49" outlineLevel="1" x14ac:dyDescent="0.3">
      <c r="B269" s="101"/>
      <c r="C269" s="102"/>
      <c r="D269" s="102"/>
      <c r="E269" s="102"/>
      <c r="F269" s="145">
        <f>IFERROR(INDEX('2. Paquetes y Tareas'!$F$16:$F$65,MATCH(AR269,'2. Paquetes y Tareas'!$E$16:$E$65,0)),0)</f>
        <v>0</v>
      </c>
      <c r="G269" s="88"/>
      <c r="H269" s="146">
        <f>IF($C$48="Investigación industrial",IFERROR(INDEX('4. Presupuesto Total '!$G$25:$G$43,MATCH(G269,'4. Presupuesto Total '!$B$25:$B$43,0)),""),IFERROR(INDEX('4. Presupuesto Total '!$H$25:$H$43,MATCH(G269,'4. Presupuesto Total '!$B$25:$B$43,0)),))</f>
        <v>0</v>
      </c>
      <c r="I269" s="67">
        <v>1</v>
      </c>
      <c r="J269" s="67"/>
      <c r="K269" s="67"/>
      <c r="L269" s="67"/>
      <c r="M269" s="67"/>
      <c r="N269" s="67"/>
      <c r="O269" s="145">
        <f t="shared" si="41"/>
        <v>0</v>
      </c>
      <c r="P269" s="70"/>
      <c r="Q269" s="70"/>
      <c r="R269" s="70"/>
      <c r="S269" s="71"/>
      <c r="T269" s="71"/>
      <c r="U269" s="147">
        <f t="shared" si="42"/>
        <v>0</v>
      </c>
      <c r="V269" s="147">
        <f t="shared" si="43"/>
        <v>0</v>
      </c>
      <c r="W269" s="147">
        <f t="shared" si="44"/>
        <v>0</v>
      </c>
      <c r="X269" s="71"/>
      <c r="Y269" s="91"/>
      <c r="Z269" s="91"/>
      <c r="AA269" s="147">
        <f t="shared" si="45"/>
        <v>0</v>
      </c>
      <c r="AB269" s="73"/>
      <c r="AC269" s="92"/>
      <c r="AD269" s="91"/>
      <c r="AE269" s="147">
        <f t="shared" si="46"/>
        <v>0</v>
      </c>
      <c r="AF269" s="73"/>
      <c r="AG269" s="92"/>
      <c r="AH269" s="91"/>
      <c r="AI269" s="147">
        <f t="shared" si="47"/>
        <v>0</v>
      </c>
      <c r="AJ269" s="147">
        <f t="shared" si="48"/>
        <v>0</v>
      </c>
      <c r="AK269" s="147">
        <f t="shared" si="49"/>
        <v>0</v>
      </c>
      <c r="AL269" s="147">
        <f t="shared" si="50"/>
        <v>0</v>
      </c>
      <c r="AM269" s="73"/>
      <c r="AN269" s="73"/>
      <c r="AO269" s="147">
        <f t="shared" si="51"/>
        <v>0</v>
      </c>
      <c r="AR269" s="94" t="str">
        <f t="shared" si="52"/>
        <v/>
      </c>
      <c r="AS269" s="72">
        <f>IF(P269&gt;'Costes máximos'!$D$22,'Costes máximos'!$D$22,P269)</f>
        <v>0</v>
      </c>
      <c r="AT269" s="72">
        <f>IF(Q269&gt;'Costes máximos'!$D$22,'Costes máximos'!$D$22,Q269)</f>
        <v>0</v>
      </c>
      <c r="AU269" s="72">
        <f>IF(R269&gt;'Costes máximos'!$D$22,'Costes máximos'!$D$22,R269)</f>
        <v>0</v>
      </c>
      <c r="AV269" s="72">
        <f>IF(S269&gt;'Costes máximos'!$D$22,'Costes máximos'!$D$22,S269)</f>
        <v>0</v>
      </c>
      <c r="AW269" s="72">
        <f>IF(T269&gt;'Costes máximos'!$D$22,'Costes máximos'!$D$22,T269)</f>
        <v>0</v>
      </c>
    </row>
    <row r="270" spans="2:49" outlineLevel="1" x14ac:dyDescent="0.3">
      <c r="B270" s="101"/>
      <c r="C270" s="102"/>
      <c r="D270" s="102"/>
      <c r="E270" s="102"/>
      <c r="F270" s="145">
        <f>IFERROR(INDEX('2. Paquetes y Tareas'!$F$16:$F$65,MATCH(AR270,'2. Paquetes y Tareas'!$E$16:$E$65,0)),0)</f>
        <v>0</v>
      </c>
      <c r="G270" s="88"/>
      <c r="H270" s="146">
        <f>IF($C$48="Investigación industrial",IFERROR(INDEX('4. Presupuesto Total '!$G$25:$G$43,MATCH(G270,'4. Presupuesto Total '!$B$25:$B$43,0)),""),IFERROR(INDEX('4. Presupuesto Total '!$H$25:$H$43,MATCH(G270,'4. Presupuesto Total '!$B$25:$B$43,0)),))</f>
        <v>0</v>
      </c>
      <c r="I270" s="67">
        <v>1</v>
      </c>
      <c r="J270" s="67"/>
      <c r="K270" s="67"/>
      <c r="L270" s="67"/>
      <c r="M270" s="67"/>
      <c r="N270" s="67"/>
      <c r="O270" s="145">
        <f t="shared" si="41"/>
        <v>0</v>
      </c>
      <c r="P270" s="70"/>
      <c r="Q270" s="70"/>
      <c r="R270" s="70"/>
      <c r="S270" s="71"/>
      <c r="T270" s="71"/>
      <c r="U270" s="147">
        <f t="shared" si="42"/>
        <v>0</v>
      </c>
      <c r="V270" s="147">
        <f t="shared" si="43"/>
        <v>0</v>
      </c>
      <c r="W270" s="147">
        <f t="shared" si="44"/>
        <v>0</v>
      </c>
      <c r="X270" s="71"/>
      <c r="Y270" s="91"/>
      <c r="Z270" s="91"/>
      <c r="AA270" s="147">
        <f t="shared" si="45"/>
        <v>0</v>
      </c>
      <c r="AB270" s="73"/>
      <c r="AC270" s="92"/>
      <c r="AD270" s="91"/>
      <c r="AE270" s="147">
        <f t="shared" si="46"/>
        <v>0</v>
      </c>
      <c r="AF270" s="73"/>
      <c r="AG270" s="92"/>
      <c r="AH270" s="91"/>
      <c r="AI270" s="147">
        <f t="shared" si="47"/>
        <v>0</v>
      </c>
      <c r="AJ270" s="147">
        <f t="shared" si="48"/>
        <v>0</v>
      </c>
      <c r="AK270" s="147">
        <f t="shared" si="49"/>
        <v>0</v>
      </c>
      <c r="AL270" s="147">
        <f t="shared" si="50"/>
        <v>0</v>
      </c>
      <c r="AM270" s="73"/>
      <c r="AN270" s="73"/>
      <c r="AO270" s="147">
        <f t="shared" si="51"/>
        <v>0</v>
      </c>
      <c r="AR270" s="94" t="str">
        <f t="shared" si="52"/>
        <v/>
      </c>
      <c r="AS270" s="72">
        <f>IF(P270&gt;'Costes máximos'!$D$22,'Costes máximos'!$D$22,P270)</f>
        <v>0</v>
      </c>
      <c r="AT270" s="72">
        <f>IF(Q270&gt;'Costes máximos'!$D$22,'Costes máximos'!$D$22,Q270)</f>
        <v>0</v>
      </c>
      <c r="AU270" s="72">
        <f>IF(R270&gt;'Costes máximos'!$D$22,'Costes máximos'!$D$22,R270)</f>
        <v>0</v>
      </c>
      <c r="AV270" s="72">
        <f>IF(S270&gt;'Costes máximos'!$D$22,'Costes máximos'!$D$22,S270)</f>
        <v>0</v>
      </c>
      <c r="AW270" s="72">
        <f>IF(T270&gt;'Costes máximos'!$D$22,'Costes máximos'!$D$22,T270)</f>
        <v>0</v>
      </c>
    </row>
    <row r="271" spans="2:49" outlineLevel="1" x14ac:dyDescent="0.3">
      <c r="B271" s="101"/>
      <c r="C271" s="102"/>
      <c r="D271" s="102"/>
      <c r="E271" s="102"/>
      <c r="F271" s="145">
        <f>IFERROR(INDEX('2. Paquetes y Tareas'!$F$16:$F$65,MATCH(AR271,'2. Paquetes y Tareas'!$E$16:$E$65,0)),0)</f>
        <v>0</v>
      </c>
      <c r="G271" s="88"/>
      <c r="H271" s="146">
        <f>IF($C$48="Investigación industrial",IFERROR(INDEX('4. Presupuesto Total '!$G$25:$G$43,MATCH(G271,'4. Presupuesto Total '!$B$25:$B$43,0)),""),IFERROR(INDEX('4. Presupuesto Total '!$H$25:$H$43,MATCH(G271,'4. Presupuesto Total '!$B$25:$B$43,0)),))</f>
        <v>0</v>
      </c>
      <c r="I271" s="67">
        <v>1</v>
      </c>
      <c r="J271" s="67"/>
      <c r="K271" s="67"/>
      <c r="L271" s="67"/>
      <c r="M271" s="67"/>
      <c r="N271" s="67"/>
      <c r="O271" s="145">
        <f t="shared" si="41"/>
        <v>0</v>
      </c>
      <c r="P271" s="70"/>
      <c r="Q271" s="70"/>
      <c r="R271" s="70"/>
      <c r="S271" s="71"/>
      <c r="T271" s="71"/>
      <c r="U271" s="147">
        <f t="shared" si="42"/>
        <v>0</v>
      </c>
      <c r="V271" s="147">
        <f t="shared" si="43"/>
        <v>0</v>
      </c>
      <c r="W271" s="147">
        <f t="shared" si="44"/>
        <v>0</v>
      </c>
      <c r="X271" s="71"/>
      <c r="Y271" s="91"/>
      <c r="Z271" s="91"/>
      <c r="AA271" s="147">
        <f t="shared" si="45"/>
        <v>0</v>
      </c>
      <c r="AB271" s="73"/>
      <c r="AC271" s="92"/>
      <c r="AD271" s="91"/>
      <c r="AE271" s="147">
        <f t="shared" si="46"/>
        <v>0</v>
      </c>
      <c r="AF271" s="73"/>
      <c r="AG271" s="92"/>
      <c r="AH271" s="91"/>
      <c r="AI271" s="147">
        <f t="shared" si="47"/>
        <v>0</v>
      </c>
      <c r="AJ271" s="147">
        <f t="shared" si="48"/>
        <v>0</v>
      </c>
      <c r="AK271" s="147">
        <f t="shared" si="49"/>
        <v>0</v>
      </c>
      <c r="AL271" s="147">
        <f t="shared" si="50"/>
        <v>0</v>
      </c>
      <c r="AM271" s="73"/>
      <c r="AN271" s="73"/>
      <c r="AO271" s="147">
        <f t="shared" si="51"/>
        <v>0</v>
      </c>
      <c r="AR271" s="94" t="str">
        <f t="shared" si="52"/>
        <v/>
      </c>
      <c r="AS271" s="72">
        <f>IF(P271&gt;'Costes máximos'!$D$22,'Costes máximos'!$D$22,P271)</f>
        <v>0</v>
      </c>
      <c r="AT271" s="72">
        <f>IF(Q271&gt;'Costes máximos'!$D$22,'Costes máximos'!$D$22,Q271)</f>
        <v>0</v>
      </c>
      <c r="AU271" s="72">
        <f>IF(R271&gt;'Costes máximos'!$D$22,'Costes máximos'!$D$22,R271)</f>
        <v>0</v>
      </c>
      <c r="AV271" s="72">
        <f>IF(S271&gt;'Costes máximos'!$D$22,'Costes máximos'!$D$22,S271)</f>
        <v>0</v>
      </c>
      <c r="AW271" s="72">
        <f>IF(T271&gt;'Costes máximos'!$D$22,'Costes máximos'!$D$22,T271)</f>
        <v>0</v>
      </c>
    </row>
    <row r="272" spans="2:49" outlineLevel="1" x14ac:dyDescent="0.3">
      <c r="B272" s="101"/>
      <c r="C272" s="102"/>
      <c r="D272" s="102"/>
      <c r="E272" s="102"/>
      <c r="F272" s="145">
        <f>IFERROR(INDEX('2. Paquetes y Tareas'!$F$16:$F$65,MATCH(AR272,'2. Paquetes y Tareas'!$E$16:$E$65,0)),0)</f>
        <v>0</v>
      </c>
      <c r="G272" s="88"/>
      <c r="H272" s="146">
        <f>IF($C$48="Investigación industrial",IFERROR(INDEX('4. Presupuesto Total '!$G$25:$G$43,MATCH(G272,'4. Presupuesto Total '!$B$25:$B$43,0)),""),IFERROR(INDEX('4. Presupuesto Total '!$H$25:$H$43,MATCH(G272,'4. Presupuesto Total '!$B$25:$B$43,0)),))</f>
        <v>0</v>
      </c>
      <c r="I272" s="67">
        <v>1</v>
      </c>
      <c r="J272" s="67"/>
      <c r="K272" s="67"/>
      <c r="L272" s="67"/>
      <c r="M272" s="67"/>
      <c r="N272" s="67"/>
      <c r="O272" s="145">
        <f t="shared" si="41"/>
        <v>0</v>
      </c>
      <c r="P272" s="70"/>
      <c r="Q272" s="70"/>
      <c r="R272" s="70"/>
      <c r="S272" s="71"/>
      <c r="T272" s="71"/>
      <c r="U272" s="147">
        <f t="shared" si="42"/>
        <v>0</v>
      </c>
      <c r="V272" s="147">
        <f t="shared" si="43"/>
        <v>0</v>
      </c>
      <c r="W272" s="147">
        <f t="shared" si="44"/>
        <v>0</v>
      </c>
      <c r="X272" s="71"/>
      <c r="Y272" s="91"/>
      <c r="Z272" s="91"/>
      <c r="AA272" s="147">
        <f t="shared" si="45"/>
        <v>0</v>
      </c>
      <c r="AB272" s="73"/>
      <c r="AC272" s="92"/>
      <c r="AD272" s="91"/>
      <c r="AE272" s="147">
        <f t="shared" si="46"/>
        <v>0</v>
      </c>
      <c r="AF272" s="73"/>
      <c r="AG272" s="92"/>
      <c r="AH272" s="91"/>
      <c r="AI272" s="147">
        <f t="shared" si="47"/>
        <v>0</v>
      </c>
      <c r="AJ272" s="147">
        <f t="shared" si="48"/>
        <v>0</v>
      </c>
      <c r="AK272" s="147">
        <f t="shared" si="49"/>
        <v>0</v>
      </c>
      <c r="AL272" s="147">
        <f t="shared" si="50"/>
        <v>0</v>
      </c>
      <c r="AM272" s="73"/>
      <c r="AN272" s="73"/>
      <c r="AO272" s="147">
        <f t="shared" si="51"/>
        <v>0</v>
      </c>
      <c r="AR272" s="94" t="str">
        <f t="shared" si="52"/>
        <v/>
      </c>
      <c r="AS272" s="72">
        <f>IF(P272&gt;'Costes máximos'!$D$22,'Costes máximos'!$D$22,P272)</f>
        <v>0</v>
      </c>
      <c r="AT272" s="72">
        <f>IF(Q272&gt;'Costes máximos'!$D$22,'Costes máximos'!$D$22,Q272)</f>
        <v>0</v>
      </c>
      <c r="AU272" s="72">
        <f>IF(R272&gt;'Costes máximos'!$D$22,'Costes máximos'!$D$22,R272)</f>
        <v>0</v>
      </c>
      <c r="AV272" s="72">
        <f>IF(S272&gt;'Costes máximos'!$D$22,'Costes máximos'!$D$22,S272)</f>
        <v>0</v>
      </c>
      <c r="AW272" s="72">
        <f>IF(T272&gt;'Costes máximos'!$D$22,'Costes máximos'!$D$22,T272)</f>
        <v>0</v>
      </c>
    </row>
    <row r="273" spans="2:49" outlineLevel="1" x14ac:dyDescent="0.3">
      <c r="B273" s="101"/>
      <c r="C273" s="102"/>
      <c r="D273" s="102"/>
      <c r="E273" s="102"/>
      <c r="F273" s="145">
        <f>IFERROR(INDEX('2. Paquetes y Tareas'!$F$16:$F$65,MATCH(AR273,'2. Paquetes y Tareas'!$E$16:$E$65,0)),0)</f>
        <v>0</v>
      </c>
      <c r="G273" s="88"/>
      <c r="H273" s="146">
        <f>IF($C$48="Investigación industrial",IFERROR(INDEX('4. Presupuesto Total '!$G$25:$G$43,MATCH(G273,'4. Presupuesto Total '!$B$25:$B$43,0)),""),IFERROR(INDEX('4. Presupuesto Total '!$H$25:$H$43,MATCH(G273,'4. Presupuesto Total '!$B$25:$B$43,0)),))</f>
        <v>0</v>
      </c>
      <c r="I273" s="67">
        <v>1</v>
      </c>
      <c r="J273" s="67"/>
      <c r="K273" s="67"/>
      <c r="L273" s="67"/>
      <c r="M273" s="67"/>
      <c r="N273" s="67"/>
      <c r="O273" s="145">
        <f t="shared" si="41"/>
        <v>0</v>
      </c>
      <c r="P273" s="70"/>
      <c r="Q273" s="70"/>
      <c r="R273" s="70"/>
      <c r="S273" s="71"/>
      <c r="T273" s="71"/>
      <c r="U273" s="147">
        <f t="shared" si="42"/>
        <v>0</v>
      </c>
      <c r="V273" s="147">
        <f t="shared" si="43"/>
        <v>0</v>
      </c>
      <c r="W273" s="147">
        <f t="shared" si="44"/>
        <v>0</v>
      </c>
      <c r="X273" s="71"/>
      <c r="Y273" s="91"/>
      <c r="Z273" s="91"/>
      <c r="AA273" s="147">
        <f t="shared" si="45"/>
        <v>0</v>
      </c>
      <c r="AB273" s="73"/>
      <c r="AC273" s="92"/>
      <c r="AD273" s="91"/>
      <c r="AE273" s="147">
        <f t="shared" si="46"/>
        <v>0</v>
      </c>
      <c r="AF273" s="73"/>
      <c r="AG273" s="92"/>
      <c r="AH273" s="91"/>
      <c r="AI273" s="147">
        <f t="shared" si="47"/>
        <v>0</v>
      </c>
      <c r="AJ273" s="147">
        <f t="shared" si="48"/>
        <v>0</v>
      </c>
      <c r="AK273" s="147">
        <f t="shared" si="49"/>
        <v>0</v>
      </c>
      <c r="AL273" s="147">
        <f t="shared" si="50"/>
        <v>0</v>
      </c>
      <c r="AM273" s="73"/>
      <c r="AN273" s="73"/>
      <c r="AO273" s="147">
        <f t="shared" si="51"/>
        <v>0</v>
      </c>
      <c r="AR273" s="94" t="str">
        <f t="shared" si="52"/>
        <v/>
      </c>
      <c r="AS273" s="72">
        <f>IF(P273&gt;'Costes máximos'!$D$22,'Costes máximos'!$D$22,P273)</f>
        <v>0</v>
      </c>
      <c r="AT273" s="72">
        <f>IF(Q273&gt;'Costes máximos'!$D$22,'Costes máximos'!$D$22,Q273)</f>
        <v>0</v>
      </c>
      <c r="AU273" s="72">
        <f>IF(R273&gt;'Costes máximos'!$D$22,'Costes máximos'!$D$22,R273)</f>
        <v>0</v>
      </c>
      <c r="AV273" s="72">
        <f>IF(S273&gt;'Costes máximos'!$D$22,'Costes máximos'!$D$22,S273)</f>
        <v>0</v>
      </c>
      <c r="AW273" s="72">
        <f>IF(T273&gt;'Costes máximos'!$D$22,'Costes máximos'!$D$22,T273)</f>
        <v>0</v>
      </c>
    </row>
    <row r="274" spans="2:49" outlineLevel="1" x14ac:dyDescent="0.3">
      <c r="B274" s="101"/>
      <c r="C274" s="102"/>
      <c r="D274" s="102"/>
      <c r="E274" s="102"/>
      <c r="F274" s="145">
        <f>IFERROR(INDEX('2. Paquetes y Tareas'!$F$16:$F$65,MATCH(AR274,'2. Paquetes y Tareas'!$E$16:$E$65,0)),0)</f>
        <v>0</v>
      </c>
      <c r="G274" s="88"/>
      <c r="H274" s="146">
        <f>IF($C$48="Investigación industrial",IFERROR(INDEX('4. Presupuesto Total '!$G$25:$G$43,MATCH(G274,'4. Presupuesto Total '!$B$25:$B$43,0)),""),IFERROR(INDEX('4. Presupuesto Total '!$H$25:$H$43,MATCH(G274,'4. Presupuesto Total '!$B$25:$B$43,0)),))</f>
        <v>0</v>
      </c>
      <c r="I274" s="67">
        <v>1</v>
      </c>
      <c r="J274" s="67"/>
      <c r="K274" s="67"/>
      <c r="L274" s="67"/>
      <c r="M274" s="67"/>
      <c r="N274" s="67"/>
      <c r="O274" s="145">
        <f t="shared" si="41"/>
        <v>0</v>
      </c>
      <c r="P274" s="70"/>
      <c r="Q274" s="70"/>
      <c r="R274" s="70"/>
      <c r="S274" s="71"/>
      <c r="T274" s="71"/>
      <c r="U274" s="147">
        <f t="shared" si="42"/>
        <v>0</v>
      </c>
      <c r="V274" s="147">
        <f t="shared" si="43"/>
        <v>0</v>
      </c>
      <c r="W274" s="147">
        <f t="shared" si="44"/>
        <v>0</v>
      </c>
      <c r="X274" s="71"/>
      <c r="Y274" s="91"/>
      <c r="Z274" s="91"/>
      <c r="AA274" s="147">
        <f t="shared" si="45"/>
        <v>0</v>
      </c>
      <c r="AB274" s="73"/>
      <c r="AC274" s="92"/>
      <c r="AD274" s="91"/>
      <c r="AE274" s="147">
        <f t="shared" si="46"/>
        <v>0</v>
      </c>
      <c r="AF274" s="73"/>
      <c r="AG274" s="92"/>
      <c r="AH274" s="91"/>
      <c r="AI274" s="147">
        <f t="shared" si="47"/>
        <v>0</v>
      </c>
      <c r="AJ274" s="147">
        <f t="shared" si="48"/>
        <v>0</v>
      </c>
      <c r="AK274" s="147">
        <f t="shared" si="49"/>
        <v>0</v>
      </c>
      <c r="AL274" s="147">
        <f t="shared" si="50"/>
        <v>0</v>
      </c>
      <c r="AM274" s="73"/>
      <c r="AN274" s="73"/>
      <c r="AO274" s="147">
        <f t="shared" si="51"/>
        <v>0</v>
      </c>
      <c r="AR274" s="94" t="str">
        <f t="shared" si="52"/>
        <v/>
      </c>
      <c r="AS274" s="72">
        <f>IF(P274&gt;'Costes máximos'!$D$22,'Costes máximos'!$D$22,P274)</f>
        <v>0</v>
      </c>
      <c r="AT274" s="72">
        <f>IF(Q274&gt;'Costes máximos'!$D$22,'Costes máximos'!$D$22,Q274)</f>
        <v>0</v>
      </c>
      <c r="AU274" s="72">
        <f>IF(R274&gt;'Costes máximos'!$D$22,'Costes máximos'!$D$22,R274)</f>
        <v>0</v>
      </c>
      <c r="AV274" s="72">
        <f>IF(S274&gt;'Costes máximos'!$D$22,'Costes máximos'!$D$22,S274)</f>
        <v>0</v>
      </c>
      <c r="AW274" s="72">
        <f>IF(T274&gt;'Costes máximos'!$D$22,'Costes máximos'!$D$22,T274)</f>
        <v>0</v>
      </c>
    </row>
    <row r="275" spans="2:49" outlineLevel="1" x14ac:dyDescent="0.3">
      <c r="B275" s="101"/>
      <c r="C275" s="102"/>
      <c r="D275" s="102"/>
      <c r="E275" s="102"/>
      <c r="F275" s="145">
        <f>IFERROR(INDEX('2. Paquetes y Tareas'!$F$16:$F$65,MATCH(AR275,'2. Paquetes y Tareas'!$E$16:$E$65,0)),0)</f>
        <v>0</v>
      </c>
      <c r="G275" s="88"/>
      <c r="H275" s="146">
        <f>IF($C$48="Investigación industrial",IFERROR(INDEX('4. Presupuesto Total '!$G$25:$G$43,MATCH(G275,'4. Presupuesto Total '!$B$25:$B$43,0)),""),IFERROR(INDEX('4. Presupuesto Total '!$H$25:$H$43,MATCH(G275,'4. Presupuesto Total '!$B$25:$B$43,0)),))</f>
        <v>0</v>
      </c>
      <c r="I275" s="67">
        <v>1</v>
      </c>
      <c r="J275" s="67"/>
      <c r="K275" s="67"/>
      <c r="L275" s="67"/>
      <c r="M275" s="67"/>
      <c r="N275" s="67"/>
      <c r="O275" s="145">
        <f t="shared" si="41"/>
        <v>0</v>
      </c>
      <c r="P275" s="70"/>
      <c r="Q275" s="70"/>
      <c r="R275" s="70"/>
      <c r="S275" s="71"/>
      <c r="T275" s="71"/>
      <c r="U275" s="147">
        <f t="shared" si="42"/>
        <v>0</v>
      </c>
      <c r="V275" s="147">
        <f t="shared" si="43"/>
        <v>0</v>
      </c>
      <c r="W275" s="147">
        <f t="shared" si="44"/>
        <v>0</v>
      </c>
      <c r="X275" s="71"/>
      <c r="Y275" s="91"/>
      <c r="Z275" s="91"/>
      <c r="AA275" s="147">
        <f t="shared" si="45"/>
        <v>0</v>
      </c>
      <c r="AB275" s="73"/>
      <c r="AC275" s="92"/>
      <c r="AD275" s="91"/>
      <c r="AE275" s="147">
        <f t="shared" si="46"/>
        <v>0</v>
      </c>
      <c r="AF275" s="73"/>
      <c r="AG275" s="92"/>
      <c r="AH275" s="91"/>
      <c r="AI275" s="147">
        <f t="shared" si="47"/>
        <v>0</v>
      </c>
      <c r="AJ275" s="147">
        <f t="shared" si="48"/>
        <v>0</v>
      </c>
      <c r="AK275" s="147">
        <f t="shared" si="49"/>
        <v>0</v>
      </c>
      <c r="AL275" s="147">
        <f t="shared" si="50"/>
        <v>0</v>
      </c>
      <c r="AM275" s="73"/>
      <c r="AN275" s="73"/>
      <c r="AO275" s="147">
        <f t="shared" si="51"/>
        <v>0</v>
      </c>
      <c r="AR275" s="94" t="str">
        <f t="shared" si="52"/>
        <v/>
      </c>
      <c r="AS275" s="72">
        <f>IF(P275&gt;'Costes máximos'!$D$22,'Costes máximos'!$D$22,P275)</f>
        <v>0</v>
      </c>
      <c r="AT275" s="72">
        <f>IF(Q275&gt;'Costes máximos'!$D$22,'Costes máximos'!$D$22,Q275)</f>
        <v>0</v>
      </c>
      <c r="AU275" s="72">
        <f>IF(R275&gt;'Costes máximos'!$D$22,'Costes máximos'!$D$22,R275)</f>
        <v>0</v>
      </c>
      <c r="AV275" s="72">
        <f>IF(S275&gt;'Costes máximos'!$D$22,'Costes máximos'!$D$22,S275)</f>
        <v>0</v>
      </c>
      <c r="AW275" s="72">
        <f>IF(T275&gt;'Costes máximos'!$D$22,'Costes máximos'!$D$22,T275)</f>
        <v>0</v>
      </c>
    </row>
    <row r="276" spans="2:49" outlineLevel="1" x14ac:dyDescent="0.3">
      <c r="B276" s="101"/>
      <c r="C276" s="102"/>
      <c r="D276" s="102"/>
      <c r="E276" s="102"/>
      <c r="F276" s="145">
        <f>IFERROR(INDEX('2. Paquetes y Tareas'!$F$16:$F$65,MATCH(AR276,'2. Paquetes y Tareas'!$E$16:$E$65,0)),0)</f>
        <v>0</v>
      </c>
      <c r="G276" s="88"/>
      <c r="H276" s="146">
        <f>IF($C$48="Investigación industrial",IFERROR(INDEX('4. Presupuesto Total '!$G$25:$G$43,MATCH(G276,'4. Presupuesto Total '!$B$25:$B$43,0)),""),IFERROR(INDEX('4. Presupuesto Total '!$H$25:$H$43,MATCH(G276,'4. Presupuesto Total '!$B$25:$B$43,0)),))</f>
        <v>0</v>
      </c>
      <c r="I276" s="67">
        <v>1</v>
      </c>
      <c r="J276" s="67"/>
      <c r="K276" s="67"/>
      <c r="L276" s="67"/>
      <c r="M276" s="67"/>
      <c r="N276" s="67"/>
      <c r="O276" s="145">
        <f t="shared" si="41"/>
        <v>0</v>
      </c>
      <c r="P276" s="70"/>
      <c r="Q276" s="70"/>
      <c r="R276" s="70"/>
      <c r="S276" s="71"/>
      <c r="T276" s="71"/>
      <c r="U276" s="147">
        <f t="shared" si="42"/>
        <v>0</v>
      </c>
      <c r="V276" s="147">
        <f t="shared" si="43"/>
        <v>0</v>
      </c>
      <c r="W276" s="147">
        <f t="shared" si="44"/>
        <v>0</v>
      </c>
      <c r="X276" s="71"/>
      <c r="Y276" s="91"/>
      <c r="Z276" s="91"/>
      <c r="AA276" s="147">
        <f t="shared" si="45"/>
        <v>0</v>
      </c>
      <c r="AB276" s="73"/>
      <c r="AC276" s="92"/>
      <c r="AD276" s="91"/>
      <c r="AE276" s="147">
        <f t="shared" si="46"/>
        <v>0</v>
      </c>
      <c r="AF276" s="73"/>
      <c r="AG276" s="92"/>
      <c r="AH276" s="91"/>
      <c r="AI276" s="147">
        <f t="shared" si="47"/>
        <v>0</v>
      </c>
      <c r="AJ276" s="147">
        <f t="shared" si="48"/>
        <v>0</v>
      </c>
      <c r="AK276" s="147">
        <f t="shared" si="49"/>
        <v>0</v>
      </c>
      <c r="AL276" s="147">
        <f t="shared" si="50"/>
        <v>0</v>
      </c>
      <c r="AM276" s="73"/>
      <c r="AN276" s="73"/>
      <c r="AO276" s="147">
        <f t="shared" si="51"/>
        <v>0</v>
      </c>
      <c r="AR276" s="94" t="str">
        <f t="shared" si="52"/>
        <v/>
      </c>
      <c r="AS276" s="72">
        <f>IF(P276&gt;'Costes máximos'!$D$22,'Costes máximos'!$D$22,P276)</f>
        <v>0</v>
      </c>
      <c r="AT276" s="72">
        <f>IF(Q276&gt;'Costes máximos'!$D$22,'Costes máximos'!$D$22,Q276)</f>
        <v>0</v>
      </c>
      <c r="AU276" s="72">
        <f>IF(R276&gt;'Costes máximos'!$D$22,'Costes máximos'!$D$22,R276)</f>
        <v>0</v>
      </c>
      <c r="AV276" s="72">
        <f>IF(S276&gt;'Costes máximos'!$D$22,'Costes máximos'!$D$22,S276)</f>
        <v>0</v>
      </c>
      <c r="AW276" s="72">
        <f>IF(T276&gt;'Costes máximos'!$D$22,'Costes máximos'!$D$22,T276)</f>
        <v>0</v>
      </c>
    </row>
    <row r="277" spans="2:49" outlineLevel="1" x14ac:dyDescent="0.3">
      <c r="B277" s="101"/>
      <c r="C277" s="102"/>
      <c r="D277" s="102"/>
      <c r="E277" s="102"/>
      <c r="F277" s="145">
        <f>IFERROR(INDEX('2. Paquetes y Tareas'!$F$16:$F$65,MATCH(AR277,'2. Paquetes y Tareas'!$E$16:$E$65,0)),0)</f>
        <v>0</v>
      </c>
      <c r="G277" s="88"/>
      <c r="H277" s="146">
        <f>IF($C$48="Investigación industrial",IFERROR(INDEX('4. Presupuesto Total '!$G$25:$G$43,MATCH(G277,'4. Presupuesto Total '!$B$25:$B$43,0)),""),IFERROR(INDEX('4. Presupuesto Total '!$H$25:$H$43,MATCH(G277,'4. Presupuesto Total '!$B$25:$B$43,0)),))</f>
        <v>0</v>
      </c>
      <c r="I277" s="67">
        <v>1</v>
      </c>
      <c r="J277" s="67"/>
      <c r="K277" s="67"/>
      <c r="L277" s="67"/>
      <c r="M277" s="67"/>
      <c r="N277" s="67"/>
      <c r="O277" s="145">
        <f t="shared" si="41"/>
        <v>0</v>
      </c>
      <c r="P277" s="70"/>
      <c r="Q277" s="70"/>
      <c r="R277" s="70"/>
      <c r="S277" s="71"/>
      <c r="T277" s="71"/>
      <c r="U277" s="147">
        <f t="shared" si="42"/>
        <v>0</v>
      </c>
      <c r="V277" s="147">
        <f t="shared" si="43"/>
        <v>0</v>
      </c>
      <c r="W277" s="147">
        <f t="shared" si="44"/>
        <v>0</v>
      </c>
      <c r="X277" s="71"/>
      <c r="Y277" s="91"/>
      <c r="Z277" s="91"/>
      <c r="AA277" s="147">
        <f t="shared" si="45"/>
        <v>0</v>
      </c>
      <c r="AB277" s="73"/>
      <c r="AC277" s="92"/>
      <c r="AD277" s="91"/>
      <c r="AE277" s="147">
        <f t="shared" si="46"/>
        <v>0</v>
      </c>
      <c r="AF277" s="73"/>
      <c r="AG277" s="92"/>
      <c r="AH277" s="91"/>
      <c r="AI277" s="147">
        <f t="shared" si="47"/>
        <v>0</v>
      </c>
      <c r="AJ277" s="147">
        <f t="shared" si="48"/>
        <v>0</v>
      </c>
      <c r="AK277" s="147">
        <f t="shared" si="49"/>
        <v>0</v>
      </c>
      <c r="AL277" s="147">
        <f t="shared" si="50"/>
        <v>0</v>
      </c>
      <c r="AM277" s="73"/>
      <c r="AN277" s="73"/>
      <c r="AO277" s="147">
        <f t="shared" si="51"/>
        <v>0</v>
      </c>
      <c r="AR277" s="94" t="str">
        <f t="shared" si="52"/>
        <v/>
      </c>
      <c r="AS277" s="72">
        <f>IF(P277&gt;'Costes máximos'!$D$22,'Costes máximos'!$D$22,P277)</f>
        <v>0</v>
      </c>
      <c r="AT277" s="72">
        <f>IF(Q277&gt;'Costes máximos'!$D$22,'Costes máximos'!$D$22,Q277)</f>
        <v>0</v>
      </c>
      <c r="AU277" s="72">
        <f>IF(R277&gt;'Costes máximos'!$D$22,'Costes máximos'!$D$22,R277)</f>
        <v>0</v>
      </c>
      <c r="AV277" s="72">
        <f>IF(S277&gt;'Costes máximos'!$D$22,'Costes máximos'!$D$22,S277)</f>
        <v>0</v>
      </c>
      <c r="AW277" s="72">
        <f>IF(T277&gt;'Costes máximos'!$D$22,'Costes máximos'!$D$22,T277)</f>
        <v>0</v>
      </c>
    </row>
    <row r="278" spans="2:49" outlineLevel="1" x14ac:dyDescent="0.3">
      <c r="B278" s="101"/>
      <c r="C278" s="102"/>
      <c r="D278" s="102"/>
      <c r="E278" s="102"/>
      <c r="F278" s="145">
        <f>IFERROR(INDEX('2. Paquetes y Tareas'!$F$16:$F$65,MATCH(AR278,'2. Paquetes y Tareas'!$E$16:$E$65,0)),0)</f>
        <v>0</v>
      </c>
      <c r="G278" s="88"/>
      <c r="H278" s="146">
        <f>IF($C$48="Investigación industrial",IFERROR(INDEX('4. Presupuesto Total '!$G$25:$G$43,MATCH(G278,'4. Presupuesto Total '!$B$25:$B$43,0)),""),IFERROR(INDEX('4. Presupuesto Total '!$H$25:$H$43,MATCH(G278,'4. Presupuesto Total '!$B$25:$B$43,0)),))</f>
        <v>0</v>
      </c>
      <c r="I278" s="67">
        <v>1</v>
      </c>
      <c r="J278" s="67"/>
      <c r="K278" s="67"/>
      <c r="L278" s="67"/>
      <c r="M278" s="67"/>
      <c r="N278" s="67"/>
      <c r="O278" s="145">
        <f t="shared" si="41"/>
        <v>0</v>
      </c>
      <c r="P278" s="70"/>
      <c r="Q278" s="70"/>
      <c r="R278" s="70"/>
      <c r="S278" s="71"/>
      <c r="T278" s="71"/>
      <c r="U278" s="147">
        <f t="shared" si="42"/>
        <v>0</v>
      </c>
      <c r="V278" s="147">
        <f t="shared" si="43"/>
        <v>0</v>
      </c>
      <c r="W278" s="147">
        <f t="shared" si="44"/>
        <v>0</v>
      </c>
      <c r="X278" s="71"/>
      <c r="Y278" s="91"/>
      <c r="Z278" s="91"/>
      <c r="AA278" s="147">
        <f t="shared" si="45"/>
        <v>0</v>
      </c>
      <c r="AB278" s="73"/>
      <c r="AC278" s="92"/>
      <c r="AD278" s="91"/>
      <c r="AE278" s="147">
        <f t="shared" si="46"/>
        <v>0</v>
      </c>
      <c r="AF278" s="73"/>
      <c r="AG278" s="92"/>
      <c r="AH278" s="91"/>
      <c r="AI278" s="147">
        <f t="shared" si="47"/>
        <v>0</v>
      </c>
      <c r="AJ278" s="147">
        <f t="shared" si="48"/>
        <v>0</v>
      </c>
      <c r="AK278" s="147">
        <f t="shared" si="49"/>
        <v>0</v>
      </c>
      <c r="AL278" s="147">
        <f t="shared" si="50"/>
        <v>0</v>
      </c>
      <c r="AM278" s="73"/>
      <c r="AN278" s="73"/>
      <c r="AO278" s="147">
        <f t="shared" si="51"/>
        <v>0</v>
      </c>
      <c r="AR278" s="94" t="str">
        <f t="shared" si="52"/>
        <v/>
      </c>
      <c r="AS278" s="72">
        <f>IF(P278&gt;'Costes máximos'!$D$22,'Costes máximos'!$D$22,P278)</f>
        <v>0</v>
      </c>
      <c r="AT278" s="72">
        <f>IF(Q278&gt;'Costes máximos'!$D$22,'Costes máximos'!$D$22,Q278)</f>
        <v>0</v>
      </c>
      <c r="AU278" s="72">
        <f>IF(R278&gt;'Costes máximos'!$D$22,'Costes máximos'!$D$22,R278)</f>
        <v>0</v>
      </c>
      <c r="AV278" s="72">
        <f>IF(S278&gt;'Costes máximos'!$D$22,'Costes máximos'!$D$22,S278)</f>
        <v>0</v>
      </c>
      <c r="AW278" s="72">
        <f>IF(T278&gt;'Costes máximos'!$D$22,'Costes máximos'!$D$22,T278)</f>
        <v>0</v>
      </c>
    </row>
    <row r="279" spans="2:49" outlineLevel="1" x14ac:dyDescent="0.3">
      <c r="B279" s="101"/>
      <c r="C279" s="102"/>
      <c r="D279" s="102"/>
      <c r="E279" s="102"/>
      <c r="F279" s="145">
        <f>IFERROR(INDEX('2. Paquetes y Tareas'!$F$16:$F$65,MATCH(AR279,'2. Paquetes y Tareas'!$E$16:$E$65,0)),0)</f>
        <v>0</v>
      </c>
      <c r="G279" s="88"/>
      <c r="H279" s="146">
        <f>IF($C$48="Investigación industrial",IFERROR(INDEX('4. Presupuesto Total '!$G$25:$G$43,MATCH(G279,'4. Presupuesto Total '!$B$25:$B$43,0)),""),IFERROR(INDEX('4. Presupuesto Total '!$H$25:$H$43,MATCH(G279,'4. Presupuesto Total '!$B$25:$B$43,0)),))</f>
        <v>0</v>
      </c>
      <c r="I279" s="67">
        <v>1</v>
      </c>
      <c r="J279" s="67"/>
      <c r="K279" s="67"/>
      <c r="L279" s="67"/>
      <c r="M279" s="67"/>
      <c r="N279" s="67"/>
      <c r="O279" s="145">
        <f t="shared" si="41"/>
        <v>0</v>
      </c>
      <c r="P279" s="70"/>
      <c r="Q279" s="70"/>
      <c r="R279" s="70"/>
      <c r="S279" s="71"/>
      <c r="T279" s="71"/>
      <c r="U279" s="147">
        <f t="shared" si="42"/>
        <v>0</v>
      </c>
      <c r="V279" s="147">
        <f t="shared" si="43"/>
        <v>0</v>
      </c>
      <c r="W279" s="147">
        <f t="shared" si="44"/>
        <v>0</v>
      </c>
      <c r="X279" s="71"/>
      <c r="Y279" s="91"/>
      <c r="Z279" s="91"/>
      <c r="AA279" s="147">
        <f t="shared" si="45"/>
        <v>0</v>
      </c>
      <c r="AB279" s="73"/>
      <c r="AC279" s="92"/>
      <c r="AD279" s="91"/>
      <c r="AE279" s="147">
        <f t="shared" si="46"/>
        <v>0</v>
      </c>
      <c r="AF279" s="73"/>
      <c r="AG279" s="92"/>
      <c r="AH279" s="91"/>
      <c r="AI279" s="147">
        <f t="shared" si="47"/>
        <v>0</v>
      </c>
      <c r="AJ279" s="147">
        <f t="shared" si="48"/>
        <v>0</v>
      </c>
      <c r="AK279" s="147">
        <f t="shared" si="49"/>
        <v>0</v>
      </c>
      <c r="AL279" s="147">
        <f t="shared" si="50"/>
        <v>0</v>
      </c>
      <c r="AM279" s="73"/>
      <c r="AN279" s="73"/>
      <c r="AO279" s="147">
        <f t="shared" si="51"/>
        <v>0</v>
      </c>
      <c r="AR279" s="94" t="str">
        <f t="shared" si="52"/>
        <v/>
      </c>
      <c r="AS279" s="72">
        <f>IF(P279&gt;'Costes máximos'!$D$22,'Costes máximos'!$D$22,P279)</f>
        <v>0</v>
      </c>
      <c r="AT279" s="72">
        <f>IF(Q279&gt;'Costes máximos'!$D$22,'Costes máximos'!$D$22,Q279)</f>
        <v>0</v>
      </c>
      <c r="AU279" s="72">
        <f>IF(R279&gt;'Costes máximos'!$D$22,'Costes máximos'!$D$22,R279)</f>
        <v>0</v>
      </c>
      <c r="AV279" s="72">
        <f>IF(S279&gt;'Costes máximos'!$D$22,'Costes máximos'!$D$22,S279)</f>
        <v>0</v>
      </c>
      <c r="AW279" s="72">
        <f>IF(T279&gt;'Costes máximos'!$D$22,'Costes máximos'!$D$22,T279)</f>
        <v>0</v>
      </c>
    </row>
    <row r="280" spans="2:49" outlineLevel="1" x14ac:dyDescent="0.3">
      <c r="B280" s="101"/>
      <c r="C280" s="102"/>
      <c r="D280" s="102"/>
      <c r="E280" s="102"/>
      <c r="F280" s="145">
        <f>IFERROR(INDEX('2. Paquetes y Tareas'!$F$16:$F$65,MATCH(AR280,'2. Paquetes y Tareas'!$E$16:$E$65,0)),0)</f>
        <v>0</v>
      </c>
      <c r="G280" s="88"/>
      <c r="H280" s="146">
        <f>IF($C$48="Investigación industrial",IFERROR(INDEX('4. Presupuesto Total '!$G$25:$G$43,MATCH(G280,'4. Presupuesto Total '!$B$25:$B$43,0)),""),IFERROR(INDEX('4. Presupuesto Total '!$H$25:$H$43,MATCH(G280,'4. Presupuesto Total '!$B$25:$B$43,0)),))</f>
        <v>0</v>
      </c>
      <c r="I280" s="67">
        <v>1</v>
      </c>
      <c r="J280" s="67"/>
      <c r="K280" s="67"/>
      <c r="L280" s="67"/>
      <c r="M280" s="67"/>
      <c r="N280" s="67"/>
      <c r="O280" s="145">
        <f t="shared" si="41"/>
        <v>0</v>
      </c>
      <c r="P280" s="70"/>
      <c r="Q280" s="70"/>
      <c r="R280" s="70"/>
      <c r="S280" s="71"/>
      <c r="T280" s="71"/>
      <c r="U280" s="147">
        <f t="shared" si="42"/>
        <v>0</v>
      </c>
      <c r="V280" s="147">
        <f t="shared" si="43"/>
        <v>0</v>
      </c>
      <c r="W280" s="147">
        <f t="shared" si="44"/>
        <v>0</v>
      </c>
      <c r="X280" s="71"/>
      <c r="Y280" s="91"/>
      <c r="Z280" s="91"/>
      <c r="AA280" s="147">
        <f t="shared" si="45"/>
        <v>0</v>
      </c>
      <c r="AB280" s="73"/>
      <c r="AC280" s="92"/>
      <c r="AD280" s="91"/>
      <c r="AE280" s="147">
        <f t="shared" si="46"/>
        <v>0</v>
      </c>
      <c r="AF280" s="73"/>
      <c r="AG280" s="92"/>
      <c r="AH280" s="91"/>
      <c r="AI280" s="147">
        <f t="shared" si="47"/>
        <v>0</v>
      </c>
      <c r="AJ280" s="147">
        <f t="shared" si="48"/>
        <v>0</v>
      </c>
      <c r="AK280" s="147">
        <f t="shared" si="49"/>
        <v>0</v>
      </c>
      <c r="AL280" s="147">
        <f t="shared" si="50"/>
        <v>0</v>
      </c>
      <c r="AM280" s="73"/>
      <c r="AN280" s="73"/>
      <c r="AO280" s="147">
        <f t="shared" si="51"/>
        <v>0</v>
      </c>
      <c r="AR280" s="94" t="str">
        <f t="shared" si="52"/>
        <v/>
      </c>
      <c r="AS280" s="72">
        <f>IF(P280&gt;'Costes máximos'!$D$22,'Costes máximos'!$D$22,P280)</f>
        <v>0</v>
      </c>
      <c r="AT280" s="72">
        <f>IF(Q280&gt;'Costes máximos'!$D$22,'Costes máximos'!$D$22,Q280)</f>
        <v>0</v>
      </c>
      <c r="AU280" s="72">
        <f>IF(R280&gt;'Costes máximos'!$D$22,'Costes máximos'!$D$22,R280)</f>
        <v>0</v>
      </c>
      <c r="AV280" s="72">
        <f>IF(S280&gt;'Costes máximos'!$D$22,'Costes máximos'!$D$22,S280)</f>
        <v>0</v>
      </c>
      <c r="AW280" s="72">
        <f>IF(T280&gt;'Costes máximos'!$D$22,'Costes máximos'!$D$22,T280)</f>
        <v>0</v>
      </c>
    </row>
    <row r="281" spans="2:49" outlineLevel="1" x14ac:dyDescent="0.3">
      <c r="B281" s="101"/>
      <c r="C281" s="102"/>
      <c r="D281" s="102"/>
      <c r="E281" s="102"/>
      <c r="F281" s="145">
        <f>IFERROR(INDEX('2. Paquetes y Tareas'!$F$16:$F$65,MATCH(AR281,'2. Paquetes y Tareas'!$E$16:$E$65,0)),0)</f>
        <v>0</v>
      </c>
      <c r="G281" s="88"/>
      <c r="H281" s="146">
        <f>IF($C$48="Investigación industrial",IFERROR(INDEX('4. Presupuesto Total '!$G$25:$G$43,MATCH(G281,'4. Presupuesto Total '!$B$25:$B$43,0)),""),IFERROR(INDEX('4. Presupuesto Total '!$H$25:$H$43,MATCH(G281,'4. Presupuesto Total '!$B$25:$B$43,0)),))</f>
        <v>0</v>
      </c>
      <c r="I281" s="67">
        <v>1</v>
      </c>
      <c r="J281" s="67"/>
      <c r="K281" s="67"/>
      <c r="L281" s="67"/>
      <c r="M281" s="67"/>
      <c r="N281" s="67"/>
      <c r="O281" s="145">
        <f t="shared" si="41"/>
        <v>0</v>
      </c>
      <c r="P281" s="70"/>
      <c r="Q281" s="70"/>
      <c r="R281" s="70"/>
      <c r="S281" s="71"/>
      <c r="T281" s="71"/>
      <c r="U281" s="147">
        <f t="shared" si="42"/>
        <v>0</v>
      </c>
      <c r="V281" s="147">
        <f t="shared" si="43"/>
        <v>0</v>
      </c>
      <c r="W281" s="147">
        <f t="shared" si="44"/>
        <v>0</v>
      </c>
      <c r="X281" s="71"/>
      <c r="Y281" s="91"/>
      <c r="Z281" s="91"/>
      <c r="AA281" s="147">
        <f t="shared" si="45"/>
        <v>0</v>
      </c>
      <c r="AB281" s="73"/>
      <c r="AC281" s="92"/>
      <c r="AD281" s="91"/>
      <c r="AE281" s="147">
        <f t="shared" si="46"/>
        <v>0</v>
      </c>
      <c r="AF281" s="73"/>
      <c r="AG281" s="92"/>
      <c r="AH281" s="91"/>
      <c r="AI281" s="147">
        <f t="shared" si="47"/>
        <v>0</v>
      </c>
      <c r="AJ281" s="147">
        <f t="shared" si="48"/>
        <v>0</v>
      </c>
      <c r="AK281" s="147">
        <f t="shared" si="49"/>
        <v>0</v>
      </c>
      <c r="AL281" s="147">
        <f t="shared" si="50"/>
        <v>0</v>
      </c>
      <c r="AM281" s="73"/>
      <c r="AN281" s="73"/>
      <c r="AO281" s="147">
        <f t="shared" si="51"/>
        <v>0</v>
      </c>
      <c r="AR281" s="94" t="str">
        <f t="shared" si="52"/>
        <v/>
      </c>
      <c r="AS281" s="72">
        <f>IF(P281&gt;'Costes máximos'!$D$22,'Costes máximos'!$D$22,P281)</f>
        <v>0</v>
      </c>
      <c r="AT281" s="72">
        <f>IF(Q281&gt;'Costes máximos'!$D$22,'Costes máximos'!$D$22,Q281)</f>
        <v>0</v>
      </c>
      <c r="AU281" s="72">
        <f>IF(R281&gt;'Costes máximos'!$D$22,'Costes máximos'!$D$22,R281)</f>
        <v>0</v>
      </c>
      <c r="AV281" s="72">
        <f>IF(S281&gt;'Costes máximos'!$D$22,'Costes máximos'!$D$22,S281)</f>
        <v>0</v>
      </c>
      <c r="AW281" s="72">
        <f>IF(T281&gt;'Costes máximos'!$D$22,'Costes máximos'!$D$22,T281)</f>
        <v>0</v>
      </c>
    </row>
    <row r="282" spans="2:49" outlineLevel="1" x14ac:dyDescent="0.3">
      <c r="B282" s="101"/>
      <c r="C282" s="102"/>
      <c r="D282" s="102"/>
      <c r="E282" s="102"/>
      <c r="F282" s="145">
        <f>IFERROR(INDEX('2. Paquetes y Tareas'!$F$16:$F$65,MATCH(AR282,'2. Paquetes y Tareas'!$E$16:$E$65,0)),0)</f>
        <v>0</v>
      </c>
      <c r="G282" s="88"/>
      <c r="H282" s="146">
        <f>IF($C$48="Investigación industrial",IFERROR(INDEX('4. Presupuesto Total '!$G$25:$G$43,MATCH(G282,'4. Presupuesto Total '!$B$25:$B$43,0)),""),IFERROR(INDEX('4. Presupuesto Total '!$H$25:$H$43,MATCH(G282,'4. Presupuesto Total '!$B$25:$B$43,0)),))</f>
        <v>0</v>
      </c>
      <c r="I282" s="67">
        <v>1</v>
      </c>
      <c r="J282" s="67"/>
      <c r="K282" s="67"/>
      <c r="L282" s="67"/>
      <c r="M282" s="67"/>
      <c r="N282" s="67"/>
      <c r="O282" s="145">
        <f t="shared" si="41"/>
        <v>0</v>
      </c>
      <c r="P282" s="70"/>
      <c r="Q282" s="70"/>
      <c r="R282" s="70"/>
      <c r="S282" s="71"/>
      <c r="T282" s="71"/>
      <c r="U282" s="147">
        <f t="shared" si="42"/>
        <v>0</v>
      </c>
      <c r="V282" s="147">
        <f t="shared" si="43"/>
        <v>0</v>
      </c>
      <c r="W282" s="147">
        <f t="shared" si="44"/>
        <v>0</v>
      </c>
      <c r="X282" s="71"/>
      <c r="Y282" s="91"/>
      <c r="Z282" s="91"/>
      <c r="AA282" s="147">
        <f t="shared" si="45"/>
        <v>0</v>
      </c>
      <c r="AB282" s="73"/>
      <c r="AC282" s="92"/>
      <c r="AD282" s="91"/>
      <c r="AE282" s="147">
        <f t="shared" si="46"/>
        <v>0</v>
      </c>
      <c r="AF282" s="73"/>
      <c r="AG282" s="92"/>
      <c r="AH282" s="91"/>
      <c r="AI282" s="147">
        <f t="shared" si="47"/>
        <v>0</v>
      </c>
      <c r="AJ282" s="147">
        <f t="shared" si="48"/>
        <v>0</v>
      </c>
      <c r="AK282" s="147">
        <f t="shared" si="49"/>
        <v>0</v>
      </c>
      <c r="AL282" s="147">
        <f t="shared" si="50"/>
        <v>0</v>
      </c>
      <c r="AM282" s="73"/>
      <c r="AN282" s="73"/>
      <c r="AO282" s="147">
        <f t="shared" si="51"/>
        <v>0</v>
      </c>
      <c r="AR282" s="94" t="str">
        <f t="shared" si="52"/>
        <v/>
      </c>
      <c r="AS282" s="72">
        <f>IF(P282&gt;'Costes máximos'!$D$22,'Costes máximos'!$D$22,P282)</f>
        <v>0</v>
      </c>
      <c r="AT282" s="72">
        <f>IF(Q282&gt;'Costes máximos'!$D$22,'Costes máximos'!$D$22,Q282)</f>
        <v>0</v>
      </c>
      <c r="AU282" s="72">
        <f>IF(R282&gt;'Costes máximos'!$D$22,'Costes máximos'!$D$22,R282)</f>
        <v>0</v>
      </c>
      <c r="AV282" s="72">
        <f>IF(S282&gt;'Costes máximos'!$D$22,'Costes máximos'!$D$22,S282)</f>
        <v>0</v>
      </c>
      <c r="AW282" s="72">
        <f>IF(T282&gt;'Costes máximos'!$D$22,'Costes máximos'!$D$22,T282)</f>
        <v>0</v>
      </c>
    </row>
    <row r="283" spans="2:49" outlineLevel="1" x14ac:dyDescent="0.3">
      <c r="B283" s="101"/>
      <c r="C283" s="102"/>
      <c r="D283" s="102"/>
      <c r="E283" s="102"/>
      <c r="F283" s="145">
        <f>IFERROR(INDEX('2. Paquetes y Tareas'!$F$16:$F$65,MATCH(AR283,'2. Paquetes y Tareas'!$E$16:$E$65,0)),0)</f>
        <v>0</v>
      </c>
      <c r="G283" s="88"/>
      <c r="H283" s="146">
        <f>IF($C$48="Investigación industrial",IFERROR(INDEX('4. Presupuesto Total '!$G$25:$G$43,MATCH(G283,'4. Presupuesto Total '!$B$25:$B$43,0)),""),IFERROR(INDEX('4. Presupuesto Total '!$H$25:$H$43,MATCH(G283,'4. Presupuesto Total '!$B$25:$B$43,0)),))</f>
        <v>0</v>
      </c>
      <c r="I283" s="67">
        <v>1</v>
      </c>
      <c r="J283" s="67"/>
      <c r="K283" s="67"/>
      <c r="L283" s="67"/>
      <c r="M283" s="67"/>
      <c r="N283" s="67"/>
      <c r="O283" s="145">
        <f t="shared" si="41"/>
        <v>0</v>
      </c>
      <c r="P283" s="70"/>
      <c r="Q283" s="70"/>
      <c r="R283" s="70"/>
      <c r="S283" s="71"/>
      <c r="T283" s="71"/>
      <c r="U283" s="147">
        <f t="shared" si="42"/>
        <v>0</v>
      </c>
      <c r="V283" s="147">
        <f t="shared" si="43"/>
        <v>0</v>
      </c>
      <c r="W283" s="147">
        <f t="shared" si="44"/>
        <v>0</v>
      </c>
      <c r="X283" s="71"/>
      <c r="Y283" s="91"/>
      <c r="Z283" s="91"/>
      <c r="AA283" s="147">
        <f t="shared" si="45"/>
        <v>0</v>
      </c>
      <c r="AB283" s="73"/>
      <c r="AC283" s="92"/>
      <c r="AD283" s="91"/>
      <c r="AE283" s="147">
        <f t="shared" si="46"/>
        <v>0</v>
      </c>
      <c r="AF283" s="73"/>
      <c r="AG283" s="92"/>
      <c r="AH283" s="91"/>
      <c r="AI283" s="147">
        <f t="shared" si="47"/>
        <v>0</v>
      </c>
      <c r="AJ283" s="147">
        <f t="shared" si="48"/>
        <v>0</v>
      </c>
      <c r="AK283" s="147">
        <f t="shared" si="49"/>
        <v>0</v>
      </c>
      <c r="AL283" s="147">
        <f t="shared" si="50"/>
        <v>0</v>
      </c>
      <c r="AM283" s="73"/>
      <c r="AN283" s="73"/>
      <c r="AO283" s="147">
        <f t="shared" si="51"/>
        <v>0</v>
      </c>
      <c r="AR283" s="94" t="str">
        <f t="shared" si="52"/>
        <v/>
      </c>
      <c r="AS283" s="72">
        <f>IF(P283&gt;'Costes máximos'!$D$22,'Costes máximos'!$D$22,P283)</f>
        <v>0</v>
      </c>
      <c r="AT283" s="72">
        <f>IF(Q283&gt;'Costes máximos'!$D$22,'Costes máximos'!$D$22,Q283)</f>
        <v>0</v>
      </c>
      <c r="AU283" s="72">
        <f>IF(R283&gt;'Costes máximos'!$D$22,'Costes máximos'!$D$22,R283)</f>
        <v>0</v>
      </c>
      <c r="AV283" s="72">
        <f>IF(S283&gt;'Costes máximos'!$D$22,'Costes máximos'!$D$22,S283)</f>
        <v>0</v>
      </c>
      <c r="AW283" s="72">
        <f>IF(T283&gt;'Costes máximos'!$D$22,'Costes máximos'!$D$22,T283)</f>
        <v>0</v>
      </c>
    </row>
    <row r="284" spans="2:49" outlineLevel="1" x14ac:dyDescent="0.3">
      <c r="B284" s="101"/>
      <c r="C284" s="102"/>
      <c r="D284" s="102"/>
      <c r="E284" s="102"/>
      <c r="F284" s="145">
        <f>IFERROR(INDEX('2. Paquetes y Tareas'!$F$16:$F$65,MATCH(AR284,'2. Paquetes y Tareas'!$E$16:$E$65,0)),0)</f>
        <v>0</v>
      </c>
      <c r="G284" s="88"/>
      <c r="H284" s="146">
        <f>IF($C$48="Investigación industrial",IFERROR(INDEX('4. Presupuesto Total '!$G$25:$G$43,MATCH(G284,'4. Presupuesto Total '!$B$25:$B$43,0)),""),IFERROR(INDEX('4. Presupuesto Total '!$H$25:$H$43,MATCH(G284,'4. Presupuesto Total '!$B$25:$B$43,0)),))</f>
        <v>0</v>
      </c>
      <c r="I284" s="67">
        <v>1</v>
      </c>
      <c r="J284" s="67"/>
      <c r="K284" s="67"/>
      <c r="L284" s="67"/>
      <c r="M284" s="67"/>
      <c r="N284" s="67"/>
      <c r="O284" s="145">
        <f t="shared" si="41"/>
        <v>0</v>
      </c>
      <c r="P284" s="70"/>
      <c r="Q284" s="70"/>
      <c r="R284" s="70"/>
      <c r="S284" s="71"/>
      <c r="T284" s="71"/>
      <c r="U284" s="147">
        <f t="shared" si="42"/>
        <v>0</v>
      </c>
      <c r="V284" s="147">
        <f t="shared" si="43"/>
        <v>0</v>
      </c>
      <c r="W284" s="147">
        <f t="shared" si="44"/>
        <v>0</v>
      </c>
      <c r="X284" s="71"/>
      <c r="Y284" s="91"/>
      <c r="Z284" s="91"/>
      <c r="AA284" s="147">
        <f t="shared" si="45"/>
        <v>0</v>
      </c>
      <c r="AB284" s="73"/>
      <c r="AC284" s="92"/>
      <c r="AD284" s="91"/>
      <c r="AE284" s="147">
        <f t="shared" si="46"/>
        <v>0</v>
      </c>
      <c r="AF284" s="73"/>
      <c r="AG284" s="92"/>
      <c r="AH284" s="91"/>
      <c r="AI284" s="147">
        <f t="shared" si="47"/>
        <v>0</v>
      </c>
      <c r="AJ284" s="147">
        <f t="shared" si="48"/>
        <v>0</v>
      </c>
      <c r="AK284" s="147">
        <f t="shared" si="49"/>
        <v>0</v>
      </c>
      <c r="AL284" s="147">
        <f t="shared" si="50"/>
        <v>0</v>
      </c>
      <c r="AM284" s="73"/>
      <c r="AN284" s="73"/>
      <c r="AO284" s="147">
        <f t="shared" si="51"/>
        <v>0</v>
      </c>
      <c r="AR284" s="94" t="str">
        <f t="shared" si="52"/>
        <v/>
      </c>
      <c r="AS284" s="72">
        <f>IF(P284&gt;'Costes máximos'!$D$22,'Costes máximos'!$D$22,P284)</f>
        <v>0</v>
      </c>
      <c r="AT284" s="72">
        <f>IF(Q284&gt;'Costes máximos'!$D$22,'Costes máximos'!$D$22,Q284)</f>
        <v>0</v>
      </c>
      <c r="AU284" s="72">
        <f>IF(R284&gt;'Costes máximos'!$D$22,'Costes máximos'!$D$22,R284)</f>
        <v>0</v>
      </c>
      <c r="AV284" s="72">
        <f>IF(S284&gt;'Costes máximos'!$D$22,'Costes máximos'!$D$22,S284)</f>
        <v>0</v>
      </c>
      <c r="AW284" s="72">
        <f>IF(T284&gt;'Costes máximos'!$D$22,'Costes máximos'!$D$22,T284)</f>
        <v>0</v>
      </c>
    </row>
    <row r="285" spans="2:49" outlineLevel="1" x14ac:dyDescent="0.3">
      <c r="B285" s="101"/>
      <c r="C285" s="102"/>
      <c r="D285" s="102"/>
      <c r="E285" s="102"/>
      <c r="F285" s="145">
        <f>IFERROR(INDEX('2. Paquetes y Tareas'!$F$16:$F$65,MATCH(AR285,'2. Paquetes y Tareas'!$E$16:$E$65,0)),0)</f>
        <v>0</v>
      </c>
      <c r="G285" s="88"/>
      <c r="H285" s="146">
        <f>IF($C$48="Investigación industrial",IFERROR(INDEX('4. Presupuesto Total '!$G$25:$G$43,MATCH(G285,'4. Presupuesto Total '!$B$25:$B$43,0)),""),IFERROR(INDEX('4. Presupuesto Total '!$H$25:$H$43,MATCH(G285,'4. Presupuesto Total '!$B$25:$B$43,0)),))</f>
        <v>0</v>
      </c>
      <c r="I285" s="67">
        <v>1</v>
      </c>
      <c r="J285" s="67"/>
      <c r="K285" s="67"/>
      <c r="L285" s="67"/>
      <c r="M285" s="67"/>
      <c r="N285" s="67"/>
      <c r="O285" s="145">
        <f t="shared" si="41"/>
        <v>0</v>
      </c>
      <c r="P285" s="70"/>
      <c r="Q285" s="70"/>
      <c r="R285" s="70"/>
      <c r="S285" s="71"/>
      <c r="T285" s="71"/>
      <c r="U285" s="147">
        <f t="shared" si="42"/>
        <v>0</v>
      </c>
      <c r="V285" s="147">
        <f t="shared" si="43"/>
        <v>0</v>
      </c>
      <c r="W285" s="147">
        <f t="shared" si="44"/>
        <v>0</v>
      </c>
      <c r="X285" s="71"/>
      <c r="Y285" s="91"/>
      <c r="Z285" s="91"/>
      <c r="AA285" s="147">
        <f t="shared" si="45"/>
        <v>0</v>
      </c>
      <c r="AB285" s="73"/>
      <c r="AC285" s="92"/>
      <c r="AD285" s="91"/>
      <c r="AE285" s="147">
        <f t="shared" si="46"/>
        <v>0</v>
      </c>
      <c r="AF285" s="73"/>
      <c r="AG285" s="92"/>
      <c r="AH285" s="91"/>
      <c r="AI285" s="147">
        <f t="shared" si="47"/>
        <v>0</v>
      </c>
      <c r="AJ285" s="147">
        <f t="shared" si="48"/>
        <v>0</v>
      </c>
      <c r="AK285" s="147">
        <f t="shared" si="49"/>
        <v>0</v>
      </c>
      <c r="AL285" s="147">
        <f t="shared" si="50"/>
        <v>0</v>
      </c>
      <c r="AM285" s="73"/>
      <c r="AN285" s="73"/>
      <c r="AO285" s="147">
        <f t="shared" si="51"/>
        <v>0</v>
      </c>
      <c r="AR285" s="94" t="str">
        <f t="shared" si="52"/>
        <v/>
      </c>
      <c r="AS285" s="72">
        <f>IF(P285&gt;'Costes máximos'!$D$22,'Costes máximos'!$D$22,P285)</f>
        <v>0</v>
      </c>
      <c r="AT285" s="72">
        <f>IF(Q285&gt;'Costes máximos'!$D$22,'Costes máximos'!$D$22,Q285)</f>
        <v>0</v>
      </c>
      <c r="AU285" s="72">
        <f>IF(R285&gt;'Costes máximos'!$D$22,'Costes máximos'!$D$22,R285)</f>
        <v>0</v>
      </c>
      <c r="AV285" s="72">
        <f>IF(S285&gt;'Costes máximos'!$D$22,'Costes máximos'!$D$22,S285)</f>
        <v>0</v>
      </c>
      <c r="AW285" s="72">
        <f>IF(T285&gt;'Costes máximos'!$D$22,'Costes máximos'!$D$22,T285)</f>
        <v>0</v>
      </c>
    </row>
    <row r="286" spans="2:49" outlineLevel="1" x14ac:dyDescent="0.3">
      <c r="B286" s="101"/>
      <c r="C286" s="102"/>
      <c r="D286" s="102"/>
      <c r="E286" s="102"/>
      <c r="F286" s="145">
        <f>IFERROR(INDEX('2. Paquetes y Tareas'!$F$16:$F$65,MATCH(AR286,'2. Paquetes y Tareas'!$E$16:$E$65,0)),0)</f>
        <v>0</v>
      </c>
      <c r="G286" s="88"/>
      <c r="H286" s="146">
        <f>IF($C$48="Investigación industrial",IFERROR(INDEX('4. Presupuesto Total '!$G$25:$G$43,MATCH(G286,'4. Presupuesto Total '!$B$25:$B$43,0)),""),IFERROR(INDEX('4. Presupuesto Total '!$H$25:$H$43,MATCH(G286,'4. Presupuesto Total '!$B$25:$B$43,0)),))</f>
        <v>0</v>
      </c>
      <c r="I286" s="67">
        <v>1</v>
      </c>
      <c r="J286" s="67"/>
      <c r="K286" s="67"/>
      <c r="L286" s="67"/>
      <c r="M286" s="67"/>
      <c r="N286" s="67"/>
      <c r="O286" s="145">
        <f t="shared" si="41"/>
        <v>0</v>
      </c>
      <c r="P286" s="70"/>
      <c r="Q286" s="70"/>
      <c r="R286" s="70"/>
      <c r="S286" s="71"/>
      <c r="T286" s="71"/>
      <c r="U286" s="147">
        <f t="shared" si="42"/>
        <v>0</v>
      </c>
      <c r="V286" s="147">
        <f t="shared" si="43"/>
        <v>0</v>
      </c>
      <c r="W286" s="147">
        <f t="shared" si="44"/>
        <v>0</v>
      </c>
      <c r="X286" s="71"/>
      <c r="Y286" s="91"/>
      <c r="Z286" s="91"/>
      <c r="AA286" s="147">
        <f t="shared" si="45"/>
        <v>0</v>
      </c>
      <c r="AB286" s="73"/>
      <c r="AC286" s="92"/>
      <c r="AD286" s="91"/>
      <c r="AE286" s="147">
        <f t="shared" si="46"/>
        <v>0</v>
      </c>
      <c r="AF286" s="73"/>
      <c r="AG286" s="92"/>
      <c r="AH286" s="91"/>
      <c r="AI286" s="147">
        <f t="shared" si="47"/>
        <v>0</v>
      </c>
      <c r="AJ286" s="147">
        <f t="shared" si="48"/>
        <v>0</v>
      </c>
      <c r="AK286" s="147">
        <f t="shared" si="49"/>
        <v>0</v>
      </c>
      <c r="AL286" s="147">
        <f t="shared" si="50"/>
        <v>0</v>
      </c>
      <c r="AM286" s="73"/>
      <c r="AN286" s="73"/>
      <c r="AO286" s="147">
        <f t="shared" si="51"/>
        <v>0</v>
      </c>
      <c r="AR286" s="94" t="str">
        <f t="shared" si="52"/>
        <v/>
      </c>
      <c r="AS286" s="72">
        <f>IF(P286&gt;'Costes máximos'!$D$22,'Costes máximos'!$D$22,P286)</f>
        <v>0</v>
      </c>
      <c r="AT286" s="72">
        <f>IF(Q286&gt;'Costes máximos'!$D$22,'Costes máximos'!$D$22,Q286)</f>
        <v>0</v>
      </c>
      <c r="AU286" s="72">
        <f>IF(R286&gt;'Costes máximos'!$D$22,'Costes máximos'!$D$22,R286)</f>
        <v>0</v>
      </c>
      <c r="AV286" s="72">
        <f>IF(S286&gt;'Costes máximos'!$D$22,'Costes máximos'!$D$22,S286)</f>
        <v>0</v>
      </c>
      <c r="AW286" s="72">
        <f>IF(T286&gt;'Costes máximos'!$D$22,'Costes máximos'!$D$22,T286)</f>
        <v>0</v>
      </c>
    </row>
    <row r="287" spans="2:49" outlineLevel="1" x14ac:dyDescent="0.3">
      <c r="B287" s="101"/>
      <c r="C287" s="102"/>
      <c r="D287" s="102"/>
      <c r="E287" s="102"/>
      <c r="F287" s="145">
        <f>IFERROR(INDEX('2. Paquetes y Tareas'!$F$16:$F$65,MATCH(AR287,'2. Paquetes y Tareas'!$E$16:$E$65,0)),0)</f>
        <v>0</v>
      </c>
      <c r="G287" s="88"/>
      <c r="H287" s="146">
        <f>IF($C$48="Investigación industrial",IFERROR(INDEX('4. Presupuesto Total '!$G$25:$G$43,MATCH(G287,'4. Presupuesto Total '!$B$25:$B$43,0)),""),IFERROR(INDEX('4. Presupuesto Total '!$H$25:$H$43,MATCH(G287,'4. Presupuesto Total '!$B$25:$B$43,0)),))</f>
        <v>0</v>
      </c>
      <c r="I287" s="67">
        <v>1</v>
      </c>
      <c r="J287" s="67"/>
      <c r="K287" s="67"/>
      <c r="L287" s="67"/>
      <c r="M287" s="67"/>
      <c r="N287" s="67"/>
      <c r="O287" s="145">
        <f t="shared" si="41"/>
        <v>0</v>
      </c>
      <c r="P287" s="70"/>
      <c r="Q287" s="70"/>
      <c r="R287" s="70"/>
      <c r="S287" s="71"/>
      <c r="T287" s="71"/>
      <c r="U287" s="147">
        <f t="shared" si="42"/>
        <v>0</v>
      </c>
      <c r="V287" s="147">
        <f t="shared" si="43"/>
        <v>0</v>
      </c>
      <c r="W287" s="147">
        <f t="shared" si="44"/>
        <v>0</v>
      </c>
      <c r="X287" s="71"/>
      <c r="Y287" s="91"/>
      <c r="Z287" s="91"/>
      <c r="AA287" s="147">
        <f t="shared" si="45"/>
        <v>0</v>
      </c>
      <c r="AB287" s="73"/>
      <c r="AC287" s="92"/>
      <c r="AD287" s="91"/>
      <c r="AE287" s="147">
        <f t="shared" si="46"/>
        <v>0</v>
      </c>
      <c r="AF287" s="73"/>
      <c r="AG287" s="92"/>
      <c r="AH287" s="91"/>
      <c r="AI287" s="147">
        <f t="shared" si="47"/>
        <v>0</v>
      </c>
      <c r="AJ287" s="147">
        <f t="shared" si="48"/>
        <v>0</v>
      </c>
      <c r="AK287" s="147">
        <f t="shared" si="49"/>
        <v>0</v>
      </c>
      <c r="AL287" s="147">
        <f t="shared" si="50"/>
        <v>0</v>
      </c>
      <c r="AM287" s="73"/>
      <c r="AN287" s="73"/>
      <c r="AO287" s="147">
        <f t="shared" si="51"/>
        <v>0</v>
      </c>
      <c r="AR287" s="94" t="str">
        <f t="shared" si="52"/>
        <v/>
      </c>
      <c r="AS287" s="72">
        <f>IF(P287&gt;'Costes máximos'!$D$22,'Costes máximos'!$D$22,P287)</f>
        <v>0</v>
      </c>
      <c r="AT287" s="72">
        <f>IF(Q287&gt;'Costes máximos'!$D$22,'Costes máximos'!$D$22,Q287)</f>
        <v>0</v>
      </c>
      <c r="AU287" s="72">
        <f>IF(R287&gt;'Costes máximos'!$D$22,'Costes máximos'!$D$22,R287)</f>
        <v>0</v>
      </c>
      <c r="AV287" s="72">
        <f>IF(S287&gt;'Costes máximos'!$D$22,'Costes máximos'!$D$22,S287)</f>
        <v>0</v>
      </c>
      <c r="AW287" s="72">
        <f>IF(T287&gt;'Costes máximos'!$D$22,'Costes máximos'!$D$22,T287)</f>
        <v>0</v>
      </c>
    </row>
    <row r="288" spans="2:49" outlineLevel="1" x14ac:dyDescent="0.3">
      <c r="B288" s="101"/>
      <c r="C288" s="102"/>
      <c r="D288" s="102"/>
      <c r="E288" s="102"/>
      <c r="F288" s="145">
        <f>IFERROR(INDEX('2. Paquetes y Tareas'!$F$16:$F$65,MATCH(AR288,'2. Paquetes y Tareas'!$E$16:$E$65,0)),0)</f>
        <v>0</v>
      </c>
      <c r="G288" s="88"/>
      <c r="H288" s="146">
        <f>IF($C$48="Investigación industrial",IFERROR(INDEX('4. Presupuesto Total '!$G$25:$G$43,MATCH(G288,'4. Presupuesto Total '!$B$25:$B$43,0)),""),IFERROR(INDEX('4. Presupuesto Total '!$H$25:$H$43,MATCH(G288,'4. Presupuesto Total '!$B$25:$B$43,0)),))</f>
        <v>0</v>
      </c>
      <c r="I288" s="67">
        <v>1</v>
      </c>
      <c r="J288" s="67"/>
      <c r="K288" s="67"/>
      <c r="L288" s="67"/>
      <c r="M288" s="67"/>
      <c r="N288" s="67"/>
      <c r="O288" s="145">
        <f t="shared" si="41"/>
        <v>0</v>
      </c>
      <c r="P288" s="70"/>
      <c r="Q288" s="70"/>
      <c r="R288" s="70"/>
      <c r="S288" s="71"/>
      <c r="T288" s="71"/>
      <c r="U288" s="147">
        <f t="shared" si="42"/>
        <v>0</v>
      </c>
      <c r="V288" s="147">
        <f t="shared" si="43"/>
        <v>0</v>
      </c>
      <c r="W288" s="147">
        <f t="shared" si="44"/>
        <v>0</v>
      </c>
      <c r="X288" s="71"/>
      <c r="Y288" s="91"/>
      <c r="Z288" s="91"/>
      <c r="AA288" s="147">
        <f t="shared" si="45"/>
        <v>0</v>
      </c>
      <c r="AB288" s="73"/>
      <c r="AC288" s="92"/>
      <c r="AD288" s="91"/>
      <c r="AE288" s="147">
        <f t="shared" si="46"/>
        <v>0</v>
      </c>
      <c r="AF288" s="73"/>
      <c r="AG288" s="92"/>
      <c r="AH288" s="91"/>
      <c r="AI288" s="147">
        <f t="shared" si="47"/>
        <v>0</v>
      </c>
      <c r="AJ288" s="147">
        <f t="shared" si="48"/>
        <v>0</v>
      </c>
      <c r="AK288" s="147">
        <f t="shared" si="49"/>
        <v>0</v>
      </c>
      <c r="AL288" s="147">
        <f t="shared" si="50"/>
        <v>0</v>
      </c>
      <c r="AM288" s="73"/>
      <c r="AN288" s="73"/>
      <c r="AO288" s="147">
        <f t="shared" si="51"/>
        <v>0</v>
      </c>
      <c r="AR288" s="94" t="str">
        <f t="shared" si="52"/>
        <v/>
      </c>
      <c r="AS288" s="72">
        <f>IF(P288&gt;'Costes máximos'!$D$22,'Costes máximos'!$D$22,P288)</f>
        <v>0</v>
      </c>
      <c r="AT288" s="72">
        <f>IF(Q288&gt;'Costes máximos'!$D$22,'Costes máximos'!$D$22,Q288)</f>
        <v>0</v>
      </c>
      <c r="AU288" s="72">
        <f>IF(R288&gt;'Costes máximos'!$D$22,'Costes máximos'!$D$22,R288)</f>
        <v>0</v>
      </c>
      <c r="AV288" s="72">
        <f>IF(S288&gt;'Costes máximos'!$D$22,'Costes máximos'!$D$22,S288)</f>
        <v>0</v>
      </c>
      <c r="AW288" s="72">
        <f>IF(T288&gt;'Costes máximos'!$D$22,'Costes máximos'!$D$22,T288)</f>
        <v>0</v>
      </c>
    </row>
    <row r="289" spans="2:49" outlineLevel="1" x14ac:dyDescent="0.3">
      <c r="B289" s="101"/>
      <c r="C289" s="102"/>
      <c r="D289" s="102"/>
      <c r="E289" s="102"/>
      <c r="F289" s="145">
        <f>IFERROR(INDEX('2. Paquetes y Tareas'!$F$16:$F$65,MATCH(AR289,'2. Paquetes y Tareas'!$E$16:$E$65,0)),0)</f>
        <v>0</v>
      </c>
      <c r="G289" s="88"/>
      <c r="H289" s="146">
        <f>IF($C$48="Investigación industrial",IFERROR(INDEX('4. Presupuesto Total '!$G$25:$G$43,MATCH(G289,'4. Presupuesto Total '!$B$25:$B$43,0)),""),IFERROR(INDEX('4. Presupuesto Total '!$H$25:$H$43,MATCH(G289,'4. Presupuesto Total '!$B$25:$B$43,0)),))</f>
        <v>0</v>
      </c>
      <c r="I289" s="67">
        <v>1</v>
      </c>
      <c r="J289" s="67"/>
      <c r="K289" s="67"/>
      <c r="L289" s="67"/>
      <c r="M289" s="67"/>
      <c r="N289" s="67"/>
      <c r="O289" s="145">
        <f t="shared" si="41"/>
        <v>0</v>
      </c>
      <c r="P289" s="70"/>
      <c r="Q289" s="70"/>
      <c r="R289" s="70"/>
      <c r="S289" s="71"/>
      <c r="T289" s="71"/>
      <c r="U289" s="147">
        <f t="shared" si="42"/>
        <v>0</v>
      </c>
      <c r="V289" s="147">
        <f t="shared" si="43"/>
        <v>0</v>
      </c>
      <c r="W289" s="147">
        <f t="shared" si="44"/>
        <v>0</v>
      </c>
      <c r="X289" s="71"/>
      <c r="Y289" s="91"/>
      <c r="Z289" s="91"/>
      <c r="AA289" s="147">
        <f t="shared" si="45"/>
        <v>0</v>
      </c>
      <c r="AB289" s="73"/>
      <c r="AC289" s="92"/>
      <c r="AD289" s="91"/>
      <c r="AE289" s="147">
        <f t="shared" si="46"/>
        <v>0</v>
      </c>
      <c r="AF289" s="73"/>
      <c r="AG289" s="92"/>
      <c r="AH289" s="91"/>
      <c r="AI289" s="147">
        <f t="shared" si="47"/>
        <v>0</v>
      </c>
      <c r="AJ289" s="147">
        <f t="shared" si="48"/>
        <v>0</v>
      </c>
      <c r="AK289" s="147">
        <f t="shared" si="49"/>
        <v>0</v>
      </c>
      <c r="AL289" s="147">
        <f t="shared" si="50"/>
        <v>0</v>
      </c>
      <c r="AM289" s="73"/>
      <c r="AN289" s="73"/>
      <c r="AO289" s="147">
        <f t="shared" si="51"/>
        <v>0</v>
      </c>
      <c r="AR289" s="94" t="str">
        <f t="shared" si="52"/>
        <v/>
      </c>
      <c r="AS289" s="72">
        <f>IF(P289&gt;'Costes máximos'!$D$22,'Costes máximos'!$D$22,P289)</f>
        <v>0</v>
      </c>
      <c r="AT289" s="72">
        <f>IF(Q289&gt;'Costes máximos'!$D$22,'Costes máximos'!$D$22,Q289)</f>
        <v>0</v>
      </c>
      <c r="AU289" s="72">
        <f>IF(R289&gt;'Costes máximos'!$D$22,'Costes máximos'!$D$22,R289)</f>
        <v>0</v>
      </c>
      <c r="AV289" s="72">
        <f>IF(S289&gt;'Costes máximos'!$D$22,'Costes máximos'!$D$22,S289)</f>
        <v>0</v>
      </c>
      <c r="AW289" s="72">
        <f>IF(T289&gt;'Costes máximos'!$D$22,'Costes máximos'!$D$22,T289)</f>
        <v>0</v>
      </c>
    </row>
    <row r="290" spans="2:49" outlineLevel="1" x14ac:dyDescent="0.3">
      <c r="B290" s="101"/>
      <c r="C290" s="102"/>
      <c r="D290" s="102"/>
      <c r="E290" s="102"/>
      <c r="F290" s="145">
        <f>IFERROR(INDEX('2. Paquetes y Tareas'!$F$16:$F$65,MATCH(AR290,'2. Paquetes y Tareas'!$E$16:$E$65,0)),0)</f>
        <v>0</v>
      </c>
      <c r="G290" s="88"/>
      <c r="H290" s="146">
        <f>IF($C$48="Investigación industrial",IFERROR(INDEX('4. Presupuesto Total '!$G$25:$G$43,MATCH(G290,'4. Presupuesto Total '!$B$25:$B$43,0)),""),IFERROR(INDEX('4. Presupuesto Total '!$H$25:$H$43,MATCH(G290,'4. Presupuesto Total '!$B$25:$B$43,0)),))</f>
        <v>0</v>
      </c>
      <c r="I290" s="67">
        <v>1</v>
      </c>
      <c r="J290" s="67"/>
      <c r="K290" s="67"/>
      <c r="L290" s="67"/>
      <c r="M290" s="67"/>
      <c r="N290" s="67"/>
      <c r="O290" s="145">
        <f t="shared" si="41"/>
        <v>0</v>
      </c>
      <c r="P290" s="70"/>
      <c r="Q290" s="70"/>
      <c r="R290" s="70"/>
      <c r="S290" s="71"/>
      <c r="T290" s="71"/>
      <c r="U290" s="147">
        <f t="shared" si="42"/>
        <v>0</v>
      </c>
      <c r="V290" s="147">
        <f t="shared" si="43"/>
        <v>0</v>
      </c>
      <c r="W290" s="147">
        <f t="shared" si="44"/>
        <v>0</v>
      </c>
      <c r="X290" s="71"/>
      <c r="Y290" s="91"/>
      <c r="Z290" s="91"/>
      <c r="AA290" s="147">
        <f t="shared" si="45"/>
        <v>0</v>
      </c>
      <c r="AB290" s="73"/>
      <c r="AC290" s="92"/>
      <c r="AD290" s="91"/>
      <c r="AE290" s="147">
        <f t="shared" si="46"/>
        <v>0</v>
      </c>
      <c r="AF290" s="73"/>
      <c r="AG290" s="92"/>
      <c r="AH290" s="91"/>
      <c r="AI290" s="147">
        <f t="shared" si="47"/>
        <v>0</v>
      </c>
      <c r="AJ290" s="147">
        <f t="shared" si="48"/>
        <v>0</v>
      </c>
      <c r="AK290" s="147">
        <f t="shared" si="49"/>
        <v>0</v>
      </c>
      <c r="AL290" s="147">
        <f t="shared" si="50"/>
        <v>0</v>
      </c>
      <c r="AM290" s="73"/>
      <c r="AN290" s="73"/>
      <c r="AO290" s="147">
        <f t="shared" si="51"/>
        <v>0</v>
      </c>
      <c r="AR290" s="94" t="str">
        <f t="shared" si="52"/>
        <v/>
      </c>
      <c r="AS290" s="72">
        <f>IF(P290&gt;'Costes máximos'!$D$22,'Costes máximos'!$D$22,P290)</f>
        <v>0</v>
      </c>
      <c r="AT290" s="72">
        <f>IF(Q290&gt;'Costes máximos'!$D$22,'Costes máximos'!$D$22,Q290)</f>
        <v>0</v>
      </c>
      <c r="AU290" s="72">
        <f>IF(R290&gt;'Costes máximos'!$D$22,'Costes máximos'!$D$22,R290)</f>
        <v>0</v>
      </c>
      <c r="AV290" s="72">
        <f>IF(S290&gt;'Costes máximos'!$D$22,'Costes máximos'!$D$22,S290)</f>
        <v>0</v>
      </c>
      <c r="AW290" s="72">
        <f>IF(T290&gt;'Costes máximos'!$D$22,'Costes máximos'!$D$22,T290)</f>
        <v>0</v>
      </c>
    </row>
    <row r="291" spans="2:49" outlineLevel="1" x14ac:dyDescent="0.3">
      <c r="B291" s="101"/>
      <c r="C291" s="102"/>
      <c r="D291" s="102"/>
      <c r="E291" s="102"/>
      <c r="F291" s="145">
        <f>IFERROR(INDEX('2. Paquetes y Tareas'!$F$16:$F$65,MATCH(AR291,'2. Paquetes y Tareas'!$E$16:$E$65,0)),0)</f>
        <v>0</v>
      </c>
      <c r="G291" s="88"/>
      <c r="H291" s="146">
        <f>IF($C$48="Investigación industrial",IFERROR(INDEX('4. Presupuesto Total '!$G$25:$G$43,MATCH(G291,'4. Presupuesto Total '!$B$25:$B$43,0)),""),IFERROR(INDEX('4. Presupuesto Total '!$H$25:$H$43,MATCH(G291,'4. Presupuesto Total '!$B$25:$B$43,0)),))</f>
        <v>0</v>
      </c>
      <c r="I291" s="67">
        <v>1</v>
      </c>
      <c r="J291" s="67"/>
      <c r="K291" s="67"/>
      <c r="L291" s="67"/>
      <c r="M291" s="67"/>
      <c r="N291" s="67"/>
      <c r="O291" s="145">
        <f t="shared" si="41"/>
        <v>0</v>
      </c>
      <c r="P291" s="70"/>
      <c r="Q291" s="70"/>
      <c r="R291" s="70"/>
      <c r="S291" s="71"/>
      <c r="T291" s="71"/>
      <c r="U291" s="147">
        <f t="shared" si="42"/>
        <v>0</v>
      </c>
      <c r="V291" s="147">
        <f t="shared" si="43"/>
        <v>0</v>
      </c>
      <c r="W291" s="147">
        <f t="shared" si="44"/>
        <v>0</v>
      </c>
      <c r="X291" s="71"/>
      <c r="Y291" s="91"/>
      <c r="Z291" s="91"/>
      <c r="AA291" s="147">
        <f t="shared" si="45"/>
        <v>0</v>
      </c>
      <c r="AB291" s="73"/>
      <c r="AC291" s="92"/>
      <c r="AD291" s="91"/>
      <c r="AE291" s="147">
        <f t="shared" si="46"/>
        <v>0</v>
      </c>
      <c r="AF291" s="73"/>
      <c r="AG291" s="92"/>
      <c r="AH291" s="91"/>
      <c r="AI291" s="147">
        <f t="shared" si="47"/>
        <v>0</v>
      </c>
      <c r="AJ291" s="147">
        <f t="shared" si="48"/>
        <v>0</v>
      </c>
      <c r="AK291" s="147">
        <f t="shared" si="49"/>
        <v>0</v>
      </c>
      <c r="AL291" s="147">
        <f t="shared" si="50"/>
        <v>0</v>
      </c>
      <c r="AM291" s="73"/>
      <c r="AN291" s="73"/>
      <c r="AO291" s="147">
        <f t="shared" si="51"/>
        <v>0</v>
      </c>
      <c r="AR291" s="94" t="str">
        <f t="shared" si="52"/>
        <v/>
      </c>
      <c r="AS291" s="72">
        <f>IF(P291&gt;'Costes máximos'!$D$22,'Costes máximos'!$D$22,P291)</f>
        <v>0</v>
      </c>
      <c r="AT291" s="72">
        <f>IF(Q291&gt;'Costes máximos'!$D$22,'Costes máximos'!$D$22,Q291)</f>
        <v>0</v>
      </c>
      <c r="AU291" s="72">
        <f>IF(R291&gt;'Costes máximos'!$D$22,'Costes máximos'!$D$22,R291)</f>
        <v>0</v>
      </c>
      <c r="AV291" s="72">
        <f>IF(S291&gt;'Costes máximos'!$D$22,'Costes máximos'!$D$22,S291)</f>
        <v>0</v>
      </c>
      <c r="AW291" s="72">
        <f>IF(T291&gt;'Costes máximos'!$D$22,'Costes máximos'!$D$22,T291)</f>
        <v>0</v>
      </c>
    </row>
    <row r="292" spans="2:49" outlineLevel="1" x14ac:dyDescent="0.3">
      <c r="B292" s="101"/>
      <c r="C292" s="102"/>
      <c r="D292" s="102"/>
      <c r="E292" s="102"/>
      <c r="F292" s="145">
        <f>IFERROR(INDEX('2. Paquetes y Tareas'!$F$16:$F$65,MATCH(AR292,'2. Paquetes y Tareas'!$E$16:$E$65,0)),0)</f>
        <v>0</v>
      </c>
      <c r="G292" s="88"/>
      <c r="H292" s="146">
        <f>IF($C$48="Investigación industrial",IFERROR(INDEX('4. Presupuesto Total '!$G$25:$G$43,MATCH(G292,'4. Presupuesto Total '!$B$25:$B$43,0)),""),IFERROR(INDEX('4. Presupuesto Total '!$H$25:$H$43,MATCH(G292,'4. Presupuesto Total '!$B$25:$B$43,0)),))</f>
        <v>0</v>
      </c>
      <c r="I292" s="67">
        <v>1</v>
      </c>
      <c r="J292" s="67"/>
      <c r="K292" s="67"/>
      <c r="L292" s="67"/>
      <c r="M292" s="67"/>
      <c r="N292" s="67"/>
      <c r="O292" s="145">
        <f t="shared" si="41"/>
        <v>0</v>
      </c>
      <c r="P292" s="70"/>
      <c r="Q292" s="70"/>
      <c r="R292" s="70"/>
      <c r="S292" s="71"/>
      <c r="T292" s="71"/>
      <c r="U292" s="147">
        <f t="shared" si="42"/>
        <v>0</v>
      </c>
      <c r="V292" s="147">
        <f t="shared" si="43"/>
        <v>0</v>
      </c>
      <c r="W292" s="147">
        <f t="shared" si="44"/>
        <v>0</v>
      </c>
      <c r="X292" s="71"/>
      <c r="Y292" s="91"/>
      <c r="Z292" s="91"/>
      <c r="AA292" s="147">
        <f t="shared" si="45"/>
        <v>0</v>
      </c>
      <c r="AB292" s="73"/>
      <c r="AC292" s="92"/>
      <c r="AD292" s="91"/>
      <c r="AE292" s="147">
        <f t="shared" si="46"/>
        <v>0</v>
      </c>
      <c r="AF292" s="73"/>
      <c r="AG292" s="92"/>
      <c r="AH292" s="91"/>
      <c r="AI292" s="147">
        <f t="shared" si="47"/>
        <v>0</v>
      </c>
      <c r="AJ292" s="147">
        <f t="shared" si="48"/>
        <v>0</v>
      </c>
      <c r="AK292" s="147">
        <f t="shared" si="49"/>
        <v>0</v>
      </c>
      <c r="AL292" s="147">
        <f t="shared" si="50"/>
        <v>0</v>
      </c>
      <c r="AM292" s="73"/>
      <c r="AN292" s="73"/>
      <c r="AO292" s="147">
        <f t="shared" si="51"/>
        <v>0</v>
      </c>
      <c r="AR292" s="94" t="str">
        <f t="shared" si="52"/>
        <v/>
      </c>
      <c r="AS292" s="72">
        <f>IF(P292&gt;'Costes máximos'!$D$22,'Costes máximos'!$D$22,P292)</f>
        <v>0</v>
      </c>
      <c r="AT292" s="72">
        <f>IF(Q292&gt;'Costes máximos'!$D$22,'Costes máximos'!$D$22,Q292)</f>
        <v>0</v>
      </c>
      <c r="AU292" s="72">
        <f>IF(R292&gt;'Costes máximos'!$D$22,'Costes máximos'!$D$22,R292)</f>
        <v>0</v>
      </c>
      <c r="AV292" s="72">
        <f>IF(S292&gt;'Costes máximos'!$D$22,'Costes máximos'!$D$22,S292)</f>
        <v>0</v>
      </c>
      <c r="AW292" s="72">
        <f>IF(T292&gt;'Costes máximos'!$D$22,'Costes máximos'!$D$22,T292)</f>
        <v>0</v>
      </c>
    </row>
    <row r="293" spans="2:49" outlineLevel="1" x14ac:dyDescent="0.3">
      <c r="B293" s="101"/>
      <c r="C293" s="102"/>
      <c r="D293" s="102"/>
      <c r="E293" s="102"/>
      <c r="F293" s="145">
        <f>IFERROR(INDEX('2. Paquetes y Tareas'!$F$16:$F$65,MATCH(AR293,'2. Paquetes y Tareas'!$E$16:$E$65,0)),0)</f>
        <v>0</v>
      </c>
      <c r="G293" s="88"/>
      <c r="H293" s="146">
        <f>IF($C$48="Investigación industrial",IFERROR(INDEX('4. Presupuesto Total '!$G$25:$G$43,MATCH(G293,'4. Presupuesto Total '!$B$25:$B$43,0)),""),IFERROR(INDEX('4. Presupuesto Total '!$H$25:$H$43,MATCH(G293,'4. Presupuesto Total '!$B$25:$B$43,0)),))</f>
        <v>0</v>
      </c>
      <c r="I293" s="67">
        <v>1</v>
      </c>
      <c r="J293" s="67"/>
      <c r="K293" s="67"/>
      <c r="L293" s="67"/>
      <c r="M293" s="67"/>
      <c r="N293" s="67"/>
      <c r="O293" s="145">
        <f t="shared" si="41"/>
        <v>0</v>
      </c>
      <c r="P293" s="70"/>
      <c r="Q293" s="70"/>
      <c r="R293" s="70"/>
      <c r="S293" s="71"/>
      <c r="T293" s="71"/>
      <c r="U293" s="147">
        <f t="shared" si="42"/>
        <v>0</v>
      </c>
      <c r="V293" s="147">
        <f t="shared" si="43"/>
        <v>0</v>
      </c>
      <c r="W293" s="147">
        <f t="shared" si="44"/>
        <v>0</v>
      </c>
      <c r="X293" s="71"/>
      <c r="Y293" s="91"/>
      <c r="Z293" s="91"/>
      <c r="AA293" s="147">
        <f t="shared" si="45"/>
        <v>0</v>
      </c>
      <c r="AB293" s="73"/>
      <c r="AC293" s="92"/>
      <c r="AD293" s="91"/>
      <c r="AE293" s="147">
        <f t="shared" si="46"/>
        <v>0</v>
      </c>
      <c r="AF293" s="73"/>
      <c r="AG293" s="92"/>
      <c r="AH293" s="91"/>
      <c r="AI293" s="147">
        <f t="shared" si="47"/>
        <v>0</v>
      </c>
      <c r="AJ293" s="147">
        <f t="shared" si="48"/>
        <v>0</v>
      </c>
      <c r="AK293" s="147">
        <f t="shared" si="49"/>
        <v>0</v>
      </c>
      <c r="AL293" s="147">
        <f t="shared" si="50"/>
        <v>0</v>
      </c>
      <c r="AM293" s="73"/>
      <c r="AN293" s="73"/>
      <c r="AO293" s="147">
        <f t="shared" si="51"/>
        <v>0</v>
      </c>
      <c r="AR293" s="94" t="str">
        <f t="shared" si="52"/>
        <v/>
      </c>
      <c r="AS293" s="72">
        <f>IF(P293&gt;'Costes máximos'!$D$22,'Costes máximos'!$D$22,P293)</f>
        <v>0</v>
      </c>
      <c r="AT293" s="72">
        <f>IF(Q293&gt;'Costes máximos'!$D$22,'Costes máximos'!$D$22,Q293)</f>
        <v>0</v>
      </c>
      <c r="AU293" s="72">
        <f>IF(R293&gt;'Costes máximos'!$D$22,'Costes máximos'!$D$22,R293)</f>
        <v>0</v>
      </c>
      <c r="AV293" s="72">
        <f>IF(S293&gt;'Costes máximos'!$D$22,'Costes máximos'!$D$22,S293)</f>
        <v>0</v>
      </c>
      <c r="AW293" s="72">
        <f>IF(T293&gt;'Costes máximos'!$D$22,'Costes máximos'!$D$22,T293)</f>
        <v>0</v>
      </c>
    </row>
    <row r="294" spans="2:49" outlineLevel="1" x14ac:dyDescent="0.3">
      <c r="B294" s="101"/>
      <c r="C294" s="102"/>
      <c r="D294" s="102"/>
      <c r="E294" s="102"/>
      <c r="F294" s="145">
        <f>IFERROR(INDEX('2. Paquetes y Tareas'!$F$16:$F$65,MATCH(AR294,'2. Paquetes y Tareas'!$E$16:$E$65,0)),0)</f>
        <v>0</v>
      </c>
      <c r="G294" s="88"/>
      <c r="H294" s="146">
        <f>IF($C$48="Investigación industrial",IFERROR(INDEX('4. Presupuesto Total '!$G$25:$G$43,MATCH(G294,'4. Presupuesto Total '!$B$25:$B$43,0)),""),IFERROR(INDEX('4. Presupuesto Total '!$H$25:$H$43,MATCH(G294,'4. Presupuesto Total '!$B$25:$B$43,0)),))</f>
        <v>0</v>
      </c>
      <c r="I294" s="67">
        <v>1</v>
      </c>
      <c r="J294" s="67"/>
      <c r="K294" s="67"/>
      <c r="L294" s="67"/>
      <c r="M294" s="67"/>
      <c r="N294" s="67"/>
      <c r="O294" s="145">
        <f t="shared" si="41"/>
        <v>0</v>
      </c>
      <c r="P294" s="70"/>
      <c r="Q294" s="70"/>
      <c r="R294" s="70"/>
      <c r="S294" s="71"/>
      <c r="T294" s="71"/>
      <c r="U294" s="147">
        <f t="shared" si="42"/>
        <v>0</v>
      </c>
      <c r="V294" s="147">
        <f t="shared" si="43"/>
        <v>0</v>
      </c>
      <c r="W294" s="147">
        <f t="shared" si="44"/>
        <v>0</v>
      </c>
      <c r="X294" s="71"/>
      <c r="Y294" s="91"/>
      <c r="Z294" s="91"/>
      <c r="AA294" s="147">
        <f t="shared" si="45"/>
        <v>0</v>
      </c>
      <c r="AB294" s="73"/>
      <c r="AC294" s="92"/>
      <c r="AD294" s="91"/>
      <c r="AE294" s="147">
        <f t="shared" si="46"/>
        <v>0</v>
      </c>
      <c r="AF294" s="73"/>
      <c r="AG294" s="92"/>
      <c r="AH294" s="91"/>
      <c r="AI294" s="147">
        <f t="shared" si="47"/>
        <v>0</v>
      </c>
      <c r="AJ294" s="147">
        <f t="shared" si="48"/>
        <v>0</v>
      </c>
      <c r="AK294" s="147">
        <f t="shared" si="49"/>
        <v>0</v>
      </c>
      <c r="AL294" s="147">
        <f t="shared" si="50"/>
        <v>0</v>
      </c>
      <c r="AM294" s="73"/>
      <c r="AN294" s="73"/>
      <c r="AO294" s="147">
        <f t="shared" si="51"/>
        <v>0</v>
      </c>
      <c r="AR294" s="94" t="str">
        <f t="shared" si="52"/>
        <v/>
      </c>
      <c r="AS294" s="72">
        <f>IF(P294&gt;'Costes máximos'!$D$22,'Costes máximos'!$D$22,P294)</f>
        <v>0</v>
      </c>
      <c r="AT294" s="72">
        <f>IF(Q294&gt;'Costes máximos'!$D$22,'Costes máximos'!$D$22,Q294)</f>
        <v>0</v>
      </c>
      <c r="AU294" s="72">
        <f>IF(R294&gt;'Costes máximos'!$D$22,'Costes máximos'!$D$22,R294)</f>
        <v>0</v>
      </c>
      <c r="AV294" s="72">
        <f>IF(S294&gt;'Costes máximos'!$D$22,'Costes máximos'!$D$22,S294)</f>
        <v>0</v>
      </c>
      <c r="AW294" s="72">
        <f>IF(T294&gt;'Costes máximos'!$D$22,'Costes máximos'!$D$22,T294)</f>
        <v>0</v>
      </c>
    </row>
    <row r="295" spans="2:49" outlineLevel="1" x14ac:dyDescent="0.3">
      <c r="B295" s="101"/>
      <c r="C295" s="102"/>
      <c r="D295" s="102"/>
      <c r="E295" s="102"/>
      <c r="F295" s="145">
        <f>IFERROR(INDEX('2. Paquetes y Tareas'!$F$16:$F$65,MATCH(AR295,'2. Paquetes y Tareas'!$E$16:$E$65,0)),0)</f>
        <v>0</v>
      </c>
      <c r="G295" s="88"/>
      <c r="H295" s="146">
        <f>IF($C$48="Investigación industrial",IFERROR(INDEX('4. Presupuesto Total '!$G$25:$G$43,MATCH(G295,'4. Presupuesto Total '!$B$25:$B$43,0)),""),IFERROR(INDEX('4. Presupuesto Total '!$H$25:$H$43,MATCH(G295,'4. Presupuesto Total '!$B$25:$B$43,0)),))</f>
        <v>0</v>
      </c>
      <c r="I295" s="67">
        <v>1</v>
      </c>
      <c r="J295" s="67"/>
      <c r="K295" s="67"/>
      <c r="L295" s="67"/>
      <c r="M295" s="67"/>
      <c r="N295" s="67"/>
      <c r="O295" s="145">
        <f t="shared" si="41"/>
        <v>0</v>
      </c>
      <c r="P295" s="70"/>
      <c r="Q295" s="70"/>
      <c r="R295" s="70"/>
      <c r="S295" s="71"/>
      <c r="T295" s="71"/>
      <c r="U295" s="147">
        <f t="shared" si="42"/>
        <v>0</v>
      </c>
      <c r="V295" s="147">
        <f t="shared" si="43"/>
        <v>0</v>
      </c>
      <c r="W295" s="147">
        <f t="shared" si="44"/>
        <v>0</v>
      </c>
      <c r="X295" s="71"/>
      <c r="Y295" s="91"/>
      <c r="Z295" s="91"/>
      <c r="AA295" s="147">
        <f t="shared" si="45"/>
        <v>0</v>
      </c>
      <c r="AB295" s="73"/>
      <c r="AC295" s="92"/>
      <c r="AD295" s="91"/>
      <c r="AE295" s="147">
        <f t="shared" si="46"/>
        <v>0</v>
      </c>
      <c r="AF295" s="73"/>
      <c r="AG295" s="92"/>
      <c r="AH295" s="91"/>
      <c r="AI295" s="147">
        <f t="shared" si="47"/>
        <v>0</v>
      </c>
      <c r="AJ295" s="147">
        <f t="shared" si="48"/>
        <v>0</v>
      </c>
      <c r="AK295" s="147">
        <f t="shared" si="49"/>
        <v>0</v>
      </c>
      <c r="AL295" s="147">
        <f t="shared" si="50"/>
        <v>0</v>
      </c>
      <c r="AM295" s="73"/>
      <c r="AN295" s="73"/>
      <c r="AO295" s="147">
        <f t="shared" si="51"/>
        <v>0</v>
      </c>
      <c r="AR295" s="94" t="str">
        <f t="shared" si="52"/>
        <v/>
      </c>
      <c r="AS295" s="72">
        <f>IF(P295&gt;'Costes máximos'!$D$22,'Costes máximos'!$D$22,P295)</f>
        <v>0</v>
      </c>
      <c r="AT295" s="72">
        <f>IF(Q295&gt;'Costes máximos'!$D$22,'Costes máximos'!$D$22,Q295)</f>
        <v>0</v>
      </c>
      <c r="AU295" s="72">
        <f>IF(R295&gt;'Costes máximos'!$D$22,'Costes máximos'!$D$22,R295)</f>
        <v>0</v>
      </c>
      <c r="AV295" s="72">
        <f>IF(S295&gt;'Costes máximos'!$D$22,'Costes máximos'!$D$22,S295)</f>
        <v>0</v>
      </c>
      <c r="AW295" s="72">
        <f>IF(T295&gt;'Costes máximos'!$D$22,'Costes máximos'!$D$22,T295)</f>
        <v>0</v>
      </c>
    </row>
    <row r="296" spans="2:49" outlineLevel="1" x14ac:dyDescent="0.3">
      <c r="B296" s="101"/>
      <c r="C296" s="102"/>
      <c r="D296" s="102"/>
      <c r="E296" s="102"/>
      <c r="F296" s="145">
        <f>IFERROR(INDEX('2. Paquetes y Tareas'!$F$16:$F$65,MATCH(AR296,'2. Paquetes y Tareas'!$E$16:$E$65,0)),0)</f>
        <v>0</v>
      </c>
      <c r="G296" s="88"/>
      <c r="H296" s="146">
        <f>IF($C$48="Investigación industrial",IFERROR(INDEX('4. Presupuesto Total '!$G$25:$G$43,MATCH(G296,'4. Presupuesto Total '!$B$25:$B$43,0)),""),IFERROR(INDEX('4. Presupuesto Total '!$H$25:$H$43,MATCH(G296,'4. Presupuesto Total '!$B$25:$B$43,0)),))</f>
        <v>0</v>
      </c>
      <c r="I296" s="67">
        <v>1</v>
      </c>
      <c r="J296" s="67"/>
      <c r="K296" s="67"/>
      <c r="L296" s="67"/>
      <c r="M296" s="67"/>
      <c r="N296" s="67"/>
      <c r="O296" s="145">
        <f t="shared" si="41"/>
        <v>0</v>
      </c>
      <c r="P296" s="70"/>
      <c r="Q296" s="70"/>
      <c r="R296" s="70"/>
      <c r="S296" s="71"/>
      <c r="T296" s="71"/>
      <c r="U296" s="147">
        <f t="shared" si="42"/>
        <v>0</v>
      </c>
      <c r="V296" s="147">
        <f t="shared" si="43"/>
        <v>0</v>
      </c>
      <c r="W296" s="147">
        <f t="shared" si="44"/>
        <v>0</v>
      </c>
      <c r="X296" s="71"/>
      <c r="Y296" s="91"/>
      <c r="Z296" s="91"/>
      <c r="AA296" s="147">
        <f t="shared" si="45"/>
        <v>0</v>
      </c>
      <c r="AB296" s="73"/>
      <c r="AC296" s="92"/>
      <c r="AD296" s="91"/>
      <c r="AE296" s="147">
        <f t="shared" si="46"/>
        <v>0</v>
      </c>
      <c r="AF296" s="73"/>
      <c r="AG296" s="92"/>
      <c r="AH296" s="91"/>
      <c r="AI296" s="147">
        <f t="shared" si="47"/>
        <v>0</v>
      </c>
      <c r="AJ296" s="147">
        <f t="shared" si="48"/>
        <v>0</v>
      </c>
      <c r="AK296" s="147">
        <f t="shared" si="49"/>
        <v>0</v>
      </c>
      <c r="AL296" s="147">
        <f t="shared" si="50"/>
        <v>0</v>
      </c>
      <c r="AM296" s="73"/>
      <c r="AN296" s="73"/>
      <c r="AO296" s="147">
        <f t="shared" si="51"/>
        <v>0</v>
      </c>
      <c r="AR296" s="94" t="str">
        <f t="shared" si="52"/>
        <v/>
      </c>
      <c r="AS296" s="72">
        <f>IF(P296&gt;'Costes máximos'!$D$22,'Costes máximos'!$D$22,P296)</f>
        <v>0</v>
      </c>
      <c r="AT296" s="72">
        <f>IF(Q296&gt;'Costes máximos'!$D$22,'Costes máximos'!$D$22,Q296)</f>
        <v>0</v>
      </c>
      <c r="AU296" s="72">
        <f>IF(R296&gt;'Costes máximos'!$D$22,'Costes máximos'!$D$22,R296)</f>
        <v>0</v>
      </c>
      <c r="AV296" s="72">
        <f>IF(S296&gt;'Costes máximos'!$D$22,'Costes máximos'!$D$22,S296)</f>
        <v>0</v>
      </c>
      <c r="AW296" s="72">
        <f>IF(T296&gt;'Costes máximos'!$D$22,'Costes máximos'!$D$22,T296)</f>
        <v>0</v>
      </c>
    </row>
    <row r="297" spans="2:49" outlineLevel="1" x14ac:dyDescent="0.3">
      <c r="B297" s="101"/>
      <c r="C297" s="102"/>
      <c r="D297" s="102"/>
      <c r="E297" s="102"/>
      <c r="F297" s="145">
        <f>IFERROR(INDEX('2. Paquetes y Tareas'!$F$16:$F$65,MATCH(AR297,'2. Paquetes y Tareas'!$E$16:$E$65,0)),0)</f>
        <v>0</v>
      </c>
      <c r="G297" s="88"/>
      <c r="H297" s="146">
        <f>IF($C$48="Investigación industrial",IFERROR(INDEX('4. Presupuesto Total '!$G$25:$G$43,MATCH(G297,'4. Presupuesto Total '!$B$25:$B$43,0)),""),IFERROR(INDEX('4. Presupuesto Total '!$H$25:$H$43,MATCH(G297,'4. Presupuesto Total '!$B$25:$B$43,0)),))</f>
        <v>0</v>
      </c>
      <c r="I297" s="67">
        <v>1</v>
      </c>
      <c r="J297" s="67"/>
      <c r="K297" s="67"/>
      <c r="L297" s="67"/>
      <c r="M297" s="67"/>
      <c r="N297" s="67"/>
      <c r="O297" s="145">
        <f t="shared" si="41"/>
        <v>0</v>
      </c>
      <c r="P297" s="70"/>
      <c r="Q297" s="70"/>
      <c r="R297" s="70"/>
      <c r="S297" s="71"/>
      <c r="T297" s="71"/>
      <c r="U297" s="147">
        <f t="shared" si="42"/>
        <v>0</v>
      </c>
      <c r="V297" s="147">
        <f t="shared" si="43"/>
        <v>0</v>
      </c>
      <c r="W297" s="147">
        <f t="shared" si="44"/>
        <v>0</v>
      </c>
      <c r="X297" s="71"/>
      <c r="Y297" s="91"/>
      <c r="Z297" s="91"/>
      <c r="AA297" s="147">
        <f t="shared" si="45"/>
        <v>0</v>
      </c>
      <c r="AB297" s="73"/>
      <c r="AC297" s="92"/>
      <c r="AD297" s="91"/>
      <c r="AE297" s="147">
        <f t="shared" si="46"/>
        <v>0</v>
      </c>
      <c r="AF297" s="73"/>
      <c r="AG297" s="92"/>
      <c r="AH297" s="91"/>
      <c r="AI297" s="147">
        <f t="shared" si="47"/>
        <v>0</v>
      </c>
      <c r="AJ297" s="147">
        <f t="shared" si="48"/>
        <v>0</v>
      </c>
      <c r="AK297" s="147">
        <f t="shared" si="49"/>
        <v>0</v>
      </c>
      <c r="AL297" s="147">
        <f t="shared" si="50"/>
        <v>0</v>
      </c>
      <c r="AM297" s="73"/>
      <c r="AN297" s="73"/>
      <c r="AO297" s="147">
        <f t="shared" si="51"/>
        <v>0</v>
      </c>
      <c r="AR297" s="94" t="str">
        <f t="shared" si="52"/>
        <v/>
      </c>
      <c r="AS297" s="72">
        <f>IF(P297&gt;'Costes máximos'!$D$22,'Costes máximos'!$D$22,P297)</f>
        <v>0</v>
      </c>
      <c r="AT297" s="72">
        <f>IF(Q297&gt;'Costes máximos'!$D$22,'Costes máximos'!$D$22,Q297)</f>
        <v>0</v>
      </c>
      <c r="AU297" s="72">
        <f>IF(R297&gt;'Costes máximos'!$D$22,'Costes máximos'!$D$22,R297)</f>
        <v>0</v>
      </c>
      <c r="AV297" s="72">
        <f>IF(S297&gt;'Costes máximos'!$D$22,'Costes máximos'!$D$22,S297)</f>
        <v>0</v>
      </c>
      <c r="AW297" s="72">
        <f>IF(T297&gt;'Costes máximos'!$D$22,'Costes máximos'!$D$22,T297)</f>
        <v>0</v>
      </c>
    </row>
    <row r="298" spans="2:49" outlineLevel="1" x14ac:dyDescent="0.3">
      <c r="B298" s="101"/>
      <c r="C298" s="102"/>
      <c r="D298" s="102"/>
      <c r="E298" s="102"/>
      <c r="F298" s="145">
        <f>IFERROR(INDEX('2. Paquetes y Tareas'!$F$16:$F$65,MATCH(AR298,'2. Paquetes y Tareas'!$E$16:$E$65,0)),0)</f>
        <v>0</v>
      </c>
      <c r="G298" s="88"/>
      <c r="H298" s="146">
        <f>IF($C$48="Investigación industrial",IFERROR(INDEX('4. Presupuesto Total '!$G$25:$G$43,MATCH(G298,'4. Presupuesto Total '!$B$25:$B$43,0)),""),IFERROR(INDEX('4. Presupuesto Total '!$H$25:$H$43,MATCH(G298,'4. Presupuesto Total '!$B$25:$B$43,0)),))</f>
        <v>0</v>
      </c>
      <c r="I298" s="67">
        <v>1</v>
      </c>
      <c r="J298" s="67"/>
      <c r="K298" s="67"/>
      <c r="L298" s="67"/>
      <c r="M298" s="67"/>
      <c r="N298" s="67"/>
      <c r="O298" s="145">
        <f t="shared" si="41"/>
        <v>0</v>
      </c>
      <c r="P298" s="70"/>
      <c r="Q298" s="70"/>
      <c r="R298" s="70"/>
      <c r="S298" s="71"/>
      <c r="T298" s="71"/>
      <c r="U298" s="147">
        <f t="shared" si="42"/>
        <v>0</v>
      </c>
      <c r="V298" s="147">
        <f t="shared" si="43"/>
        <v>0</v>
      </c>
      <c r="W298" s="147">
        <f t="shared" si="44"/>
        <v>0</v>
      </c>
      <c r="X298" s="71"/>
      <c r="Y298" s="91"/>
      <c r="Z298" s="91"/>
      <c r="AA298" s="147">
        <f t="shared" si="45"/>
        <v>0</v>
      </c>
      <c r="AB298" s="73"/>
      <c r="AC298" s="92"/>
      <c r="AD298" s="91"/>
      <c r="AE298" s="147">
        <f t="shared" si="46"/>
        <v>0</v>
      </c>
      <c r="AF298" s="73"/>
      <c r="AG298" s="92"/>
      <c r="AH298" s="91"/>
      <c r="AI298" s="147">
        <f t="shared" si="47"/>
        <v>0</v>
      </c>
      <c r="AJ298" s="147">
        <f t="shared" si="48"/>
        <v>0</v>
      </c>
      <c r="AK298" s="147">
        <f t="shared" si="49"/>
        <v>0</v>
      </c>
      <c r="AL298" s="147">
        <f t="shared" si="50"/>
        <v>0</v>
      </c>
      <c r="AM298" s="73"/>
      <c r="AN298" s="73"/>
      <c r="AO298" s="147">
        <f t="shared" si="51"/>
        <v>0</v>
      </c>
      <c r="AR298" s="94" t="str">
        <f t="shared" si="52"/>
        <v/>
      </c>
      <c r="AS298" s="72">
        <f>IF(P298&gt;'Costes máximos'!$D$22,'Costes máximos'!$D$22,P298)</f>
        <v>0</v>
      </c>
      <c r="AT298" s="72">
        <f>IF(Q298&gt;'Costes máximos'!$D$22,'Costes máximos'!$D$22,Q298)</f>
        <v>0</v>
      </c>
      <c r="AU298" s="72">
        <f>IF(R298&gt;'Costes máximos'!$D$22,'Costes máximos'!$D$22,R298)</f>
        <v>0</v>
      </c>
      <c r="AV298" s="72">
        <f>IF(S298&gt;'Costes máximos'!$D$22,'Costes máximos'!$D$22,S298)</f>
        <v>0</v>
      </c>
      <c r="AW298" s="72">
        <f>IF(T298&gt;'Costes máximos'!$D$22,'Costes máximos'!$D$22,T298)</f>
        <v>0</v>
      </c>
    </row>
    <row r="299" spans="2:49" outlineLevel="1" x14ac:dyDescent="0.3">
      <c r="B299" s="101"/>
      <c r="C299" s="102"/>
      <c r="D299" s="102"/>
      <c r="E299" s="102"/>
      <c r="F299" s="145">
        <f>IFERROR(INDEX('2. Paquetes y Tareas'!$F$16:$F$65,MATCH(AR299,'2. Paquetes y Tareas'!$E$16:$E$65,0)),0)</f>
        <v>0</v>
      </c>
      <c r="G299" s="88"/>
      <c r="H299" s="146">
        <f>IF($C$48="Investigación industrial",IFERROR(INDEX('4. Presupuesto Total '!$G$25:$G$43,MATCH(G299,'4. Presupuesto Total '!$B$25:$B$43,0)),""),IFERROR(INDEX('4. Presupuesto Total '!$H$25:$H$43,MATCH(G299,'4. Presupuesto Total '!$B$25:$B$43,0)),))</f>
        <v>0</v>
      </c>
      <c r="I299" s="67">
        <v>1</v>
      </c>
      <c r="J299" s="67"/>
      <c r="K299" s="67"/>
      <c r="L299" s="67"/>
      <c r="M299" s="67"/>
      <c r="N299" s="67"/>
      <c r="O299" s="145">
        <f t="shared" si="41"/>
        <v>0</v>
      </c>
      <c r="P299" s="70"/>
      <c r="Q299" s="70"/>
      <c r="R299" s="70"/>
      <c r="S299" s="71"/>
      <c r="T299" s="71"/>
      <c r="U299" s="147">
        <f t="shared" si="42"/>
        <v>0</v>
      </c>
      <c r="V299" s="147">
        <f t="shared" si="43"/>
        <v>0</v>
      </c>
      <c r="W299" s="147">
        <f t="shared" si="44"/>
        <v>0</v>
      </c>
      <c r="X299" s="71"/>
      <c r="Y299" s="91"/>
      <c r="Z299" s="91"/>
      <c r="AA299" s="147">
        <f t="shared" si="45"/>
        <v>0</v>
      </c>
      <c r="AB299" s="73"/>
      <c r="AC299" s="92"/>
      <c r="AD299" s="91"/>
      <c r="AE299" s="147">
        <f t="shared" si="46"/>
        <v>0</v>
      </c>
      <c r="AF299" s="73"/>
      <c r="AG299" s="92"/>
      <c r="AH299" s="91"/>
      <c r="AI299" s="147">
        <f t="shared" si="47"/>
        <v>0</v>
      </c>
      <c r="AJ299" s="147">
        <f t="shared" si="48"/>
        <v>0</v>
      </c>
      <c r="AK299" s="147">
        <f t="shared" si="49"/>
        <v>0</v>
      </c>
      <c r="AL299" s="147">
        <f t="shared" si="50"/>
        <v>0</v>
      </c>
      <c r="AM299" s="73"/>
      <c r="AN299" s="73"/>
      <c r="AO299" s="147">
        <f t="shared" si="51"/>
        <v>0</v>
      </c>
      <c r="AR299" s="94" t="str">
        <f t="shared" si="52"/>
        <v/>
      </c>
      <c r="AS299" s="72">
        <f>IF(P299&gt;'Costes máximos'!$D$22,'Costes máximos'!$D$22,P299)</f>
        <v>0</v>
      </c>
      <c r="AT299" s="72">
        <f>IF(Q299&gt;'Costes máximos'!$D$22,'Costes máximos'!$D$22,Q299)</f>
        <v>0</v>
      </c>
      <c r="AU299" s="72">
        <f>IF(R299&gt;'Costes máximos'!$D$22,'Costes máximos'!$D$22,R299)</f>
        <v>0</v>
      </c>
      <c r="AV299" s="72">
        <f>IF(S299&gt;'Costes máximos'!$D$22,'Costes máximos'!$D$22,S299)</f>
        <v>0</v>
      </c>
      <c r="AW299" s="72">
        <f>IF(T299&gt;'Costes máximos'!$D$22,'Costes máximos'!$D$22,T299)</f>
        <v>0</v>
      </c>
    </row>
    <row r="300" spans="2:49" outlineLevel="1" x14ac:dyDescent="0.3">
      <c r="B300" s="101"/>
      <c r="C300" s="102"/>
      <c r="D300" s="102"/>
      <c r="E300" s="102"/>
      <c r="F300" s="145">
        <f>IFERROR(INDEX('2. Paquetes y Tareas'!$F$16:$F$65,MATCH(AR300,'2. Paquetes y Tareas'!$E$16:$E$65,0)),0)</f>
        <v>0</v>
      </c>
      <c r="G300" s="88"/>
      <c r="H300" s="146">
        <f>IF($C$48="Investigación industrial",IFERROR(INDEX('4. Presupuesto Total '!$G$25:$G$43,MATCH(G300,'4. Presupuesto Total '!$B$25:$B$43,0)),""),IFERROR(INDEX('4. Presupuesto Total '!$H$25:$H$43,MATCH(G300,'4. Presupuesto Total '!$B$25:$B$43,0)),))</f>
        <v>0</v>
      </c>
      <c r="I300" s="67">
        <v>1</v>
      </c>
      <c r="J300" s="67"/>
      <c r="K300" s="67"/>
      <c r="L300" s="67"/>
      <c r="M300" s="67"/>
      <c r="N300" s="67"/>
      <c r="O300" s="145">
        <f t="shared" si="41"/>
        <v>0</v>
      </c>
      <c r="P300" s="70"/>
      <c r="Q300" s="70"/>
      <c r="R300" s="70"/>
      <c r="S300" s="71"/>
      <c r="T300" s="71"/>
      <c r="U300" s="147">
        <f t="shared" si="42"/>
        <v>0</v>
      </c>
      <c r="V300" s="147">
        <f t="shared" si="43"/>
        <v>0</v>
      </c>
      <c r="W300" s="147">
        <f t="shared" si="44"/>
        <v>0</v>
      </c>
      <c r="X300" s="71"/>
      <c r="Y300" s="91"/>
      <c r="Z300" s="91"/>
      <c r="AA300" s="147">
        <f t="shared" si="45"/>
        <v>0</v>
      </c>
      <c r="AB300" s="73"/>
      <c r="AC300" s="92"/>
      <c r="AD300" s="91"/>
      <c r="AE300" s="147">
        <f t="shared" si="46"/>
        <v>0</v>
      </c>
      <c r="AF300" s="73"/>
      <c r="AG300" s="92"/>
      <c r="AH300" s="91"/>
      <c r="AI300" s="147">
        <f t="shared" si="47"/>
        <v>0</v>
      </c>
      <c r="AJ300" s="147">
        <f t="shared" si="48"/>
        <v>0</v>
      </c>
      <c r="AK300" s="147">
        <f t="shared" si="49"/>
        <v>0</v>
      </c>
      <c r="AL300" s="147">
        <f t="shared" si="50"/>
        <v>0</v>
      </c>
      <c r="AM300" s="73"/>
      <c r="AN300" s="73"/>
      <c r="AO300" s="147">
        <f t="shared" si="51"/>
        <v>0</v>
      </c>
      <c r="AR300" s="94" t="str">
        <f t="shared" si="52"/>
        <v/>
      </c>
      <c r="AS300" s="72">
        <f>IF(P300&gt;'Costes máximos'!$D$22,'Costes máximos'!$D$22,P300)</f>
        <v>0</v>
      </c>
      <c r="AT300" s="72">
        <f>IF(Q300&gt;'Costes máximos'!$D$22,'Costes máximos'!$D$22,Q300)</f>
        <v>0</v>
      </c>
      <c r="AU300" s="72">
        <f>IF(R300&gt;'Costes máximos'!$D$22,'Costes máximos'!$D$22,R300)</f>
        <v>0</v>
      </c>
      <c r="AV300" s="72">
        <f>IF(S300&gt;'Costes máximos'!$D$22,'Costes máximos'!$D$22,S300)</f>
        <v>0</v>
      </c>
      <c r="AW300" s="72">
        <f>IF(T300&gt;'Costes máximos'!$D$22,'Costes máximos'!$D$22,T300)</f>
        <v>0</v>
      </c>
    </row>
    <row r="301" spans="2:49" outlineLevel="1" x14ac:dyDescent="0.3">
      <c r="B301" s="101"/>
      <c r="C301" s="102"/>
      <c r="D301" s="102"/>
      <c r="E301" s="102"/>
      <c r="F301" s="145">
        <f>IFERROR(INDEX('2. Paquetes y Tareas'!$F$16:$F$65,MATCH(AR301,'2. Paquetes y Tareas'!$E$16:$E$65,0)),0)</f>
        <v>0</v>
      </c>
      <c r="G301" s="88"/>
      <c r="H301" s="146">
        <f>IF($C$48="Investigación industrial",IFERROR(INDEX('4. Presupuesto Total '!$G$25:$G$43,MATCH(G301,'4. Presupuesto Total '!$B$25:$B$43,0)),""),IFERROR(INDEX('4. Presupuesto Total '!$H$25:$H$43,MATCH(G301,'4. Presupuesto Total '!$B$25:$B$43,0)),))</f>
        <v>0</v>
      </c>
      <c r="I301" s="67">
        <v>1</v>
      </c>
      <c r="J301" s="67"/>
      <c r="K301" s="67"/>
      <c r="L301" s="67"/>
      <c r="M301" s="67"/>
      <c r="N301" s="67"/>
      <c r="O301" s="145">
        <f t="shared" si="41"/>
        <v>0</v>
      </c>
      <c r="P301" s="70"/>
      <c r="Q301" s="70"/>
      <c r="R301" s="70"/>
      <c r="S301" s="71"/>
      <c r="T301" s="71"/>
      <c r="U301" s="147">
        <f t="shared" si="42"/>
        <v>0</v>
      </c>
      <c r="V301" s="147">
        <f t="shared" si="43"/>
        <v>0</v>
      </c>
      <c r="W301" s="147">
        <f t="shared" si="44"/>
        <v>0</v>
      </c>
      <c r="X301" s="71"/>
      <c r="Y301" s="91"/>
      <c r="Z301" s="91"/>
      <c r="AA301" s="147">
        <f t="shared" si="45"/>
        <v>0</v>
      </c>
      <c r="AB301" s="73"/>
      <c r="AC301" s="92"/>
      <c r="AD301" s="91"/>
      <c r="AE301" s="147">
        <f t="shared" si="46"/>
        <v>0</v>
      </c>
      <c r="AF301" s="73"/>
      <c r="AG301" s="92"/>
      <c r="AH301" s="91"/>
      <c r="AI301" s="147">
        <f t="shared" si="47"/>
        <v>0</v>
      </c>
      <c r="AJ301" s="147">
        <f t="shared" si="48"/>
        <v>0</v>
      </c>
      <c r="AK301" s="147">
        <f t="shared" si="49"/>
        <v>0</v>
      </c>
      <c r="AL301" s="147">
        <f t="shared" si="50"/>
        <v>0</v>
      </c>
      <c r="AM301" s="73"/>
      <c r="AN301" s="73"/>
      <c r="AO301" s="147">
        <f t="shared" si="51"/>
        <v>0</v>
      </c>
      <c r="AR301" s="94" t="str">
        <f t="shared" si="52"/>
        <v/>
      </c>
      <c r="AS301" s="72">
        <f>IF(P301&gt;'Costes máximos'!$D$22,'Costes máximos'!$D$22,P301)</f>
        <v>0</v>
      </c>
      <c r="AT301" s="72">
        <f>IF(Q301&gt;'Costes máximos'!$D$22,'Costes máximos'!$D$22,Q301)</f>
        <v>0</v>
      </c>
      <c r="AU301" s="72">
        <f>IF(R301&gt;'Costes máximos'!$D$22,'Costes máximos'!$D$22,R301)</f>
        <v>0</v>
      </c>
      <c r="AV301" s="72">
        <f>IF(S301&gt;'Costes máximos'!$D$22,'Costes máximos'!$D$22,S301)</f>
        <v>0</v>
      </c>
      <c r="AW301" s="72">
        <f>IF(T301&gt;'Costes máximos'!$D$22,'Costes máximos'!$D$22,T301)</f>
        <v>0</v>
      </c>
    </row>
    <row r="302" spans="2:49" outlineLevel="1" x14ac:dyDescent="0.3">
      <c r="B302" s="101"/>
      <c r="C302" s="102"/>
      <c r="D302" s="102"/>
      <c r="E302" s="102"/>
      <c r="F302" s="145">
        <f>IFERROR(INDEX('2. Paquetes y Tareas'!$F$16:$F$65,MATCH(AR302,'2. Paquetes y Tareas'!$E$16:$E$65,0)),0)</f>
        <v>0</v>
      </c>
      <c r="G302" s="88"/>
      <c r="H302" s="146">
        <f>IF($C$48="Investigación industrial",IFERROR(INDEX('4. Presupuesto Total '!$G$25:$G$43,MATCH(G302,'4. Presupuesto Total '!$B$25:$B$43,0)),""),IFERROR(INDEX('4. Presupuesto Total '!$H$25:$H$43,MATCH(G302,'4. Presupuesto Total '!$B$25:$B$43,0)),))</f>
        <v>0</v>
      </c>
      <c r="I302" s="67">
        <v>1</v>
      </c>
      <c r="J302" s="67"/>
      <c r="K302" s="67"/>
      <c r="L302" s="67"/>
      <c r="M302" s="67"/>
      <c r="N302" s="67"/>
      <c r="O302" s="145">
        <f t="shared" si="41"/>
        <v>0</v>
      </c>
      <c r="P302" s="70"/>
      <c r="Q302" s="70"/>
      <c r="R302" s="70"/>
      <c r="S302" s="71"/>
      <c r="T302" s="71"/>
      <c r="U302" s="147">
        <f t="shared" si="42"/>
        <v>0</v>
      </c>
      <c r="V302" s="147">
        <f t="shared" si="43"/>
        <v>0</v>
      </c>
      <c r="W302" s="147">
        <f t="shared" si="44"/>
        <v>0</v>
      </c>
      <c r="X302" s="71"/>
      <c r="Y302" s="91"/>
      <c r="Z302" s="91"/>
      <c r="AA302" s="147">
        <f t="shared" si="45"/>
        <v>0</v>
      </c>
      <c r="AB302" s="73"/>
      <c r="AC302" s="92"/>
      <c r="AD302" s="91"/>
      <c r="AE302" s="147">
        <f t="shared" si="46"/>
        <v>0</v>
      </c>
      <c r="AF302" s="73"/>
      <c r="AG302" s="92"/>
      <c r="AH302" s="91"/>
      <c r="AI302" s="147">
        <f t="shared" si="47"/>
        <v>0</v>
      </c>
      <c r="AJ302" s="147">
        <f t="shared" si="48"/>
        <v>0</v>
      </c>
      <c r="AK302" s="147">
        <f t="shared" si="49"/>
        <v>0</v>
      </c>
      <c r="AL302" s="147">
        <f t="shared" si="50"/>
        <v>0</v>
      </c>
      <c r="AM302" s="73"/>
      <c r="AN302" s="73"/>
      <c r="AO302" s="147">
        <f t="shared" si="51"/>
        <v>0</v>
      </c>
      <c r="AR302" s="94" t="str">
        <f t="shared" si="52"/>
        <v/>
      </c>
      <c r="AS302" s="72">
        <f>IF(P302&gt;'Costes máximos'!$D$22,'Costes máximos'!$D$22,P302)</f>
        <v>0</v>
      </c>
      <c r="AT302" s="72">
        <f>IF(Q302&gt;'Costes máximos'!$D$22,'Costes máximos'!$D$22,Q302)</f>
        <v>0</v>
      </c>
      <c r="AU302" s="72">
        <f>IF(R302&gt;'Costes máximos'!$D$22,'Costes máximos'!$D$22,R302)</f>
        <v>0</v>
      </c>
      <c r="AV302" s="72">
        <f>IF(S302&gt;'Costes máximos'!$D$22,'Costes máximos'!$D$22,S302)</f>
        <v>0</v>
      </c>
      <c r="AW302" s="72">
        <f>IF(T302&gt;'Costes máximos'!$D$22,'Costes máximos'!$D$22,T302)</f>
        <v>0</v>
      </c>
    </row>
    <row r="303" spans="2:49" outlineLevel="1" x14ac:dyDescent="0.3">
      <c r="B303" s="101"/>
      <c r="C303" s="102"/>
      <c r="D303" s="102"/>
      <c r="E303" s="102"/>
      <c r="F303" s="145">
        <f>IFERROR(INDEX('2. Paquetes y Tareas'!$F$16:$F$65,MATCH(AR303,'2. Paquetes y Tareas'!$E$16:$E$65,0)),0)</f>
        <v>0</v>
      </c>
      <c r="G303" s="88"/>
      <c r="H303" s="146">
        <f>IF($C$48="Investigación industrial",IFERROR(INDEX('4. Presupuesto Total '!$G$25:$G$43,MATCH(G303,'4. Presupuesto Total '!$B$25:$B$43,0)),""),IFERROR(INDEX('4. Presupuesto Total '!$H$25:$H$43,MATCH(G303,'4. Presupuesto Total '!$B$25:$B$43,0)),))</f>
        <v>0</v>
      </c>
      <c r="I303" s="67">
        <v>1</v>
      </c>
      <c r="J303" s="67"/>
      <c r="K303" s="67"/>
      <c r="L303" s="67"/>
      <c r="M303" s="67"/>
      <c r="N303" s="67"/>
      <c r="O303" s="145">
        <f t="shared" si="41"/>
        <v>0</v>
      </c>
      <c r="P303" s="70"/>
      <c r="Q303" s="70"/>
      <c r="R303" s="70"/>
      <c r="S303" s="71"/>
      <c r="T303" s="71"/>
      <c r="U303" s="147">
        <f t="shared" si="42"/>
        <v>0</v>
      </c>
      <c r="V303" s="147">
        <f t="shared" si="43"/>
        <v>0</v>
      </c>
      <c r="W303" s="147">
        <f t="shared" si="44"/>
        <v>0</v>
      </c>
      <c r="X303" s="71"/>
      <c r="Y303" s="91"/>
      <c r="Z303" s="91"/>
      <c r="AA303" s="147">
        <f t="shared" si="45"/>
        <v>0</v>
      </c>
      <c r="AB303" s="73"/>
      <c r="AC303" s="92"/>
      <c r="AD303" s="91"/>
      <c r="AE303" s="147">
        <f t="shared" si="46"/>
        <v>0</v>
      </c>
      <c r="AF303" s="73"/>
      <c r="AG303" s="92"/>
      <c r="AH303" s="91"/>
      <c r="AI303" s="147">
        <f t="shared" si="47"/>
        <v>0</v>
      </c>
      <c r="AJ303" s="147">
        <f t="shared" si="48"/>
        <v>0</v>
      </c>
      <c r="AK303" s="147">
        <f t="shared" si="49"/>
        <v>0</v>
      </c>
      <c r="AL303" s="147">
        <f t="shared" si="50"/>
        <v>0</v>
      </c>
      <c r="AM303" s="73"/>
      <c r="AN303" s="73"/>
      <c r="AO303" s="147">
        <f t="shared" si="51"/>
        <v>0</v>
      </c>
      <c r="AR303" s="94" t="str">
        <f t="shared" si="52"/>
        <v/>
      </c>
      <c r="AS303" s="72">
        <f>IF(P303&gt;'Costes máximos'!$D$22,'Costes máximos'!$D$22,P303)</f>
        <v>0</v>
      </c>
      <c r="AT303" s="72">
        <f>IF(Q303&gt;'Costes máximos'!$D$22,'Costes máximos'!$D$22,Q303)</f>
        <v>0</v>
      </c>
      <c r="AU303" s="72">
        <f>IF(R303&gt;'Costes máximos'!$D$22,'Costes máximos'!$D$22,R303)</f>
        <v>0</v>
      </c>
      <c r="AV303" s="72">
        <f>IF(S303&gt;'Costes máximos'!$D$22,'Costes máximos'!$D$22,S303)</f>
        <v>0</v>
      </c>
      <c r="AW303" s="72">
        <f>IF(T303&gt;'Costes máximos'!$D$22,'Costes máximos'!$D$22,T303)</f>
        <v>0</v>
      </c>
    </row>
    <row r="304" spans="2:49" outlineLevel="1" x14ac:dyDescent="0.3">
      <c r="B304" s="101"/>
      <c r="C304" s="102"/>
      <c r="D304" s="102"/>
      <c r="E304" s="102"/>
      <c r="F304" s="145">
        <f>IFERROR(INDEX('2. Paquetes y Tareas'!$F$16:$F$65,MATCH(AR304,'2. Paquetes y Tareas'!$E$16:$E$65,0)),0)</f>
        <v>0</v>
      </c>
      <c r="G304" s="88"/>
      <c r="H304" s="146">
        <f>IF($C$48="Investigación industrial",IFERROR(INDEX('4. Presupuesto Total '!$G$25:$G$43,MATCH(G304,'4. Presupuesto Total '!$B$25:$B$43,0)),""),IFERROR(INDEX('4. Presupuesto Total '!$H$25:$H$43,MATCH(G304,'4. Presupuesto Total '!$B$25:$B$43,0)),))</f>
        <v>0</v>
      </c>
      <c r="I304" s="67">
        <v>1</v>
      </c>
      <c r="J304" s="67"/>
      <c r="K304" s="67"/>
      <c r="L304" s="67"/>
      <c r="M304" s="67"/>
      <c r="N304" s="67"/>
      <c r="O304" s="145">
        <f t="shared" si="41"/>
        <v>0</v>
      </c>
      <c r="P304" s="70"/>
      <c r="Q304" s="70"/>
      <c r="R304" s="70"/>
      <c r="S304" s="71"/>
      <c r="T304" s="71"/>
      <c r="U304" s="147">
        <f t="shared" si="42"/>
        <v>0</v>
      </c>
      <c r="V304" s="147">
        <f t="shared" si="43"/>
        <v>0</v>
      </c>
      <c r="W304" s="147">
        <f t="shared" si="44"/>
        <v>0</v>
      </c>
      <c r="X304" s="71"/>
      <c r="Y304" s="91"/>
      <c r="Z304" s="91"/>
      <c r="AA304" s="147">
        <f t="shared" si="45"/>
        <v>0</v>
      </c>
      <c r="AB304" s="73"/>
      <c r="AC304" s="92"/>
      <c r="AD304" s="91"/>
      <c r="AE304" s="147">
        <f t="shared" si="46"/>
        <v>0</v>
      </c>
      <c r="AF304" s="73"/>
      <c r="AG304" s="92"/>
      <c r="AH304" s="91"/>
      <c r="AI304" s="147">
        <f t="shared" si="47"/>
        <v>0</v>
      </c>
      <c r="AJ304" s="147">
        <f t="shared" si="48"/>
        <v>0</v>
      </c>
      <c r="AK304" s="147">
        <f t="shared" si="49"/>
        <v>0</v>
      </c>
      <c r="AL304" s="147">
        <f t="shared" si="50"/>
        <v>0</v>
      </c>
      <c r="AM304" s="73"/>
      <c r="AN304" s="73"/>
      <c r="AO304" s="147">
        <f t="shared" si="51"/>
        <v>0</v>
      </c>
      <c r="AR304" s="94" t="str">
        <f t="shared" si="52"/>
        <v/>
      </c>
      <c r="AS304" s="72">
        <f>IF(P304&gt;'Costes máximos'!$D$22,'Costes máximos'!$D$22,P304)</f>
        <v>0</v>
      </c>
      <c r="AT304" s="72">
        <f>IF(Q304&gt;'Costes máximos'!$D$22,'Costes máximos'!$D$22,Q304)</f>
        <v>0</v>
      </c>
      <c r="AU304" s="72">
        <f>IF(R304&gt;'Costes máximos'!$D$22,'Costes máximos'!$D$22,R304)</f>
        <v>0</v>
      </c>
      <c r="AV304" s="72">
        <f>IF(S304&gt;'Costes máximos'!$D$22,'Costes máximos'!$D$22,S304)</f>
        <v>0</v>
      </c>
      <c r="AW304" s="72">
        <f>IF(T304&gt;'Costes máximos'!$D$22,'Costes máximos'!$D$22,T304)</f>
        <v>0</v>
      </c>
    </row>
    <row r="305" spans="2:49" outlineLevel="1" x14ac:dyDescent="0.3">
      <c r="B305" s="101"/>
      <c r="C305" s="102"/>
      <c r="D305" s="102"/>
      <c r="E305" s="102"/>
      <c r="F305" s="145">
        <f>IFERROR(INDEX('2. Paquetes y Tareas'!$F$16:$F$65,MATCH(AR305,'2. Paquetes y Tareas'!$E$16:$E$65,0)),0)</f>
        <v>0</v>
      </c>
      <c r="G305" s="88"/>
      <c r="H305" s="146">
        <f>IF($C$48="Investigación industrial",IFERROR(INDEX('4. Presupuesto Total '!$G$25:$G$43,MATCH(G305,'4. Presupuesto Total '!$B$25:$B$43,0)),""),IFERROR(INDEX('4. Presupuesto Total '!$H$25:$H$43,MATCH(G305,'4. Presupuesto Total '!$B$25:$B$43,0)),))</f>
        <v>0</v>
      </c>
      <c r="I305" s="67">
        <v>1</v>
      </c>
      <c r="J305" s="67"/>
      <c r="K305" s="67"/>
      <c r="L305" s="67"/>
      <c r="M305" s="67"/>
      <c r="N305" s="67"/>
      <c r="O305" s="145">
        <f t="shared" si="41"/>
        <v>0</v>
      </c>
      <c r="P305" s="70"/>
      <c r="Q305" s="70"/>
      <c r="R305" s="70"/>
      <c r="S305" s="71"/>
      <c r="T305" s="71"/>
      <c r="U305" s="147">
        <f t="shared" si="42"/>
        <v>0</v>
      </c>
      <c r="V305" s="147">
        <f t="shared" si="43"/>
        <v>0</v>
      </c>
      <c r="W305" s="147">
        <f t="shared" si="44"/>
        <v>0</v>
      </c>
      <c r="X305" s="71"/>
      <c r="Y305" s="91"/>
      <c r="Z305" s="91"/>
      <c r="AA305" s="147">
        <f t="shared" si="45"/>
        <v>0</v>
      </c>
      <c r="AB305" s="73"/>
      <c r="AC305" s="92"/>
      <c r="AD305" s="91"/>
      <c r="AE305" s="147">
        <f t="shared" si="46"/>
        <v>0</v>
      </c>
      <c r="AF305" s="73"/>
      <c r="AG305" s="92"/>
      <c r="AH305" s="91"/>
      <c r="AI305" s="147">
        <f t="shared" si="47"/>
        <v>0</v>
      </c>
      <c r="AJ305" s="147">
        <f t="shared" si="48"/>
        <v>0</v>
      </c>
      <c r="AK305" s="147">
        <f t="shared" si="49"/>
        <v>0</v>
      </c>
      <c r="AL305" s="147">
        <f t="shared" si="50"/>
        <v>0</v>
      </c>
      <c r="AM305" s="73"/>
      <c r="AN305" s="73"/>
      <c r="AO305" s="147">
        <f t="shared" si="51"/>
        <v>0</v>
      </c>
      <c r="AR305" s="94" t="str">
        <f t="shared" si="52"/>
        <v/>
      </c>
      <c r="AS305" s="72">
        <f>IF(P305&gt;'Costes máximos'!$D$22,'Costes máximos'!$D$22,P305)</f>
        <v>0</v>
      </c>
      <c r="AT305" s="72">
        <f>IF(Q305&gt;'Costes máximos'!$D$22,'Costes máximos'!$D$22,Q305)</f>
        <v>0</v>
      </c>
      <c r="AU305" s="72">
        <f>IF(R305&gt;'Costes máximos'!$D$22,'Costes máximos'!$D$22,R305)</f>
        <v>0</v>
      </c>
      <c r="AV305" s="72">
        <f>IF(S305&gt;'Costes máximos'!$D$22,'Costes máximos'!$D$22,S305)</f>
        <v>0</v>
      </c>
      <c r="AW305" s="72">
        <f>IF(T305&gt;'Costes máximos'!$D$22,'Costes máximos'!$D$22,T305)</f>
        <v>0</v>
      </c>
    </row>
    <row r="306" spans="2:49" outlineLevel="1" x14ac:dyDescent="0.3">
      <c r="B306" s="101"/>
      <c r="C306" s="102"/>
      <c r="D306" s="102"/>
      <c r="E306" s="102"/>
      <c r="F306" s="145">
        <f>IFERROR(INDEX('2. Paquetes y Tareas'!$F$16:$F$65,MATCH(AR306,'2. Paquetes y Tareas'!$E$16:$E$65,0)),0)</f>
        <v>0</v>
      </c>
      <c r="G306" s="88"/>
      <c r="H306" s="146">
        <f>IF($C$48="Investigación industrial",IFERROR(INDEX('4. Presupuesto Total '!$G$25:$G$43,MATCH(G306,'4. Presupuesto Total '!$B$25:$B$43,0)),""),IFERROR(INDEX('4. Presupuesto Total '!$H$25:$H$43,MATCH(G306,'4. Presupuesto Total '!$B$25:$B$43,0)),))</f>
        <v>0</v>
      </c>
      <c r="I306" s="67">
        <v>1</v>
      </c>
      <c r="J306" s="67"/>
      <c r="K306" s="67"/>
      <c r="L306" s="67"/>
      <c r="M306" s="67"/>
      <c r="N306" s="67"/>
      <c r="O306" s="145">
        <f t="shared" si="41"/>
        <v>0</v>
      </c>
      <c r="P306" s="70"/>
      <c r="Q306" s="70"/>
      <c r="R306" s="70"/>
      <c r="S306" s="71"/>
      <c r="T306" s="71"/>
      <c r="U306" s="147">
        <f t="shared" si="42"/>
        <v>0</v>
      </c>
      <c r="V306" s="147">
        <f t="shared" si="43"/>
        <v>0</v>
      </c>
      <c r="W306" s="147">
        <f t="shared" si="44"/>
        <v>0</v>
      </c>
      <c r="X306" s="71"/>
      <c r="Y306" s="91"/>
      <c r="Z306" s="91"/>
      <c r="AA306" s="147">
        <f t="shared" si="45"/>
        <v>0</v>
      </c>
      <c r="AB306" s="73"/>
      <c r="AC306" s="92"/>
      <c r="AD306" s="91"/>
      <c r="AE306" s="147">
        <f t="shared" si="46"/>
        <v>0</v>
      </c>
      <c r="AF306" s="73"/>
      <c r="AG306" s="92"/>
      <c r="AH306" s="91"/>
      <c r="AI306" s="147">
        <f t="shared" si="47"/>
        <v>0</v>
      </c>
      <c r="AJ306" s="147">
        <f t="shared" si="48"/>
        <v>0</v>
      </c>
      <c r="AK306" s="147">
        <f t="shared" si="49"/>
        <v>0</v>
      </c>
      <c r="AL306" s="147">
        <f t="shared" si="50"/>
        <v>0</v>
      </c>
      <c r="AM306" s="73"/>
      <c r="AN306" s="73"/>
      <c r="AO306" s="147">
        <f t="shared" si="51"/>
        <v>0</v>
      </c>
      <c r="AR306" s="94" t="str">
        <f t="shared" si="52"/>
        <v/>
      </c>
      <c r="AS306" s="72">
        <f>IF(P306&gt;'Costes máximos'!$D$22,'Costes máximos'!$D$22,P306)</f>
        <v>0</v>
      </c>
      <c r="AT306" s="72">
        <f>IF(Q306&gt;'Costes máximos'!$D$22,'Costes máximos'!$D$22,Q306)</f>
        <v>0</v>
      </c>
      <c r="AU306" s="72">
        <f>IF(R306&gt;'Costes máximos'!$D$22,'Costes máximos'!$D$22,R306)</f>
        <v>0</v>
      </c>
      <c r="AV306" s="72">
        <f>IF(S306&gt;'Costes máximos'!$D$22,'Costes máximos'!$D$22,S306)</f>
        <v>0</v>
      </c>
      <c r="AW306" s="72">
        <f>IF(T306&gt;'Costes máximos'!$D$22,'Costes máximos'!$D$22,T306)</f>
        <v>0</v>
      </c>
    </row>
    <row r="307" spans="2:49" outlineLevel="1" x14ac:dyDescent="0.3">
      <c r="B307" s="101"/>
      <c r="C307" s="102"/>
      <c r="D307" s="102"/>
      <c r="E307" s="102"/>
      <c r="F307" s="145">
        <f>IFERROR(INDEX('2. Paquetes y Tareas'!$F$16:$F$65,MATCH(AR307,'2. Paquetes y Tareas'!$E$16:$E$65,0)),0)</f>
        <v>0</v>
      </c>
      <c r="G307" s="88"/>
      <c r="H307" s="146">
        <f>IF($C$48="Investigación industrial",IFERROR(INDEX('4. Presupuesto Total '!$G$25:$G$43,MATCH(G307,'4. Presupuesto Total '!$B$25:$B$43,0)),""),IFERROR(INDEX('4. Presupuesto Total '!$H$25:$H$43,MATCH(G307,'4. Presupuesto Total '!$B$25:$B$43,0)),))</f>
        <v>0</v>
      </c>
      <c r="I307" s="67">
        <v>1</v>
      </c>
      <c r="J307" s="67"/>
      <c r="K307" s="67"/>
      <c r="L307" s="67"/>
      <c r="M307" s="67"/>
      <c r="N307" s="67"/>
      <c r="O307" s="145">
        <f t="shared" si="41"/>
        <v>0</v>
      </c>
      <c r="P307" s="70"/>
      <c r="Q307" s="70"/>
      <c r="R307" s="70"/>
      <c r="S307" s="71"/>
      <c r="T307" s="71"/>
      <c r="U307" s="147">
        <f t="shared" si="42"/>
        <v>0</v>
      </c>
      <c r="V307" s="147">
        <f t="shared" si="43"/>
        <v>0</v>
      </c>
      <c r="W307" s="147">
        <f t="shared" si="44"/>
        <v>0</v>
      </c>
      <c r="X307" s="71"/>
      <c r="Y307" s="91"/>
      <c r="Z307" s="91"/>
      <c r="AA307" s="147">
        <f t="shared" si="45"/>
        <v>0</v>
      </c>
      <c r="AB307" s="73"/>
      <c r="AC307" s="92"/>
      <c r="AD307" s="91"/>
      <c r="AE307" s="147">
        <f t="shared" si="46"/>
        <v>0</v>
      </c>
      <c r="AF307" s="73"/>
      <c r="AG307" s="92"/>
      <c r="AH307" s="91"/>
      <c r="AI307" s="147">
        <f t="shared" si="47"/>
        <v>0</v>
      </c>
      <c r="AJ307" s="147">
        <f t="shared" si="48"/>
        <v>0</v>
      </c>
      <c r="AK307" s="147">
        <f t="shared" si="49"/>
        <v>0</v>
      </c>
      <c r="AL307" s="147">
        <f t="shared" si="50"/>
        <v>0</v>
      </c>
      <c r="AM307" s="73"/>
      <c r="AN307" s="73"/>
      <c r="AO307" s="147">
        <f t="shared" si="51"/>
        <v>0</v>
      </c>
      <c r="AR307" s="94" t="str">
        <f t="shared" si="52"/>
        <v/>
      </c>
      <c r="AS307" s="72">
        <f>IF(P307&gt;'Costes máximos'!$D$22,'Costes máximos'!$D$22,P307)</f>
        <v>0</v>
      </c>
      <c r="AT307" s="72">
        <f>IF(Q307&gt;'Costes máximos'!$D$22,'Costes máximos'!$D$22,Q307)</f>
        <v>0</v>
      </c>
      <c r="AU307" s="72">
        <f>IF(R307&gt;'Costes máximos'!$D$22,'Costes máximos'!$D$22,R307)</f>
        <v>0</v>
      </c>
      <c r="AV307" s="72">
        <f>IF(S307&gt;'Costes máximos'!$D$22,'Costes máximos'!$D$22,S307)</f>
        <v>0</v>
      </c>
      <c r="AW307" s="72">
        <f>IF(T307&gt;'Costes máximos'!$D$22,'Costes máximos'!$D$22,T307)</f>
        <v>0</v>
      </c>
    </row>
    <row r="308" spans="2:49" x14ac:dyDescent="0.3">
      <c r="B308" s="101"/>
      <c r="C308" s="102"/>
      <c r="D308" s="102"/>
      <c r="E308" s="102"/>
      <c r="F308" s="145">
        <f>IFERROR(INDEX('2. Paquetes y Tareas'!$F$16:$F$65,MATCH(AR308,'2. Paquetes y Tareas'!$E$16:$E$65,0)),0)</f>
        <v>0</v>
      </c>
      <c r="G308" s="88"/>
      <c r="H308" s="146">
        <f>IF($C$48="Investigación industrial",IFERROR(INDEX('4. Presupuesto Total '!$G$25:$G$43,MATCH(G308,'4. Presupuesto Total '!$B$25:$B$43,0)),""),IFERROR(INDEX('4. Presupuesto Total '!$H$25:$H$43,MATCH(G308,'4. Presupuesto Total '!$B$25:$B$43,0)),))</f>
        <v>0</v>
      </c>
      <c r="I308" s="67">
        <v>1</v>
      </c>
      <c r="J308" s="67"/>
      <c r="K308" s="67"/>
      <c r="L308" s="67"/>
      <c r="M308" s="67"/>
      <c r="N308" s="67"/>
      <c r="O308" s="145">
        <f t="shared" ref="O308:O371" si="53">SUM(J308:N308)/8</f>
        <v>0</v>
      </c>
      <c r="P308" s="70"/>
      <c r="Q308" s="70"/>
      <c r="R308" s="70"/>
      <c r="S308" s="71"/>
      <c r="T308" s="71"/>
      <c r="U308" s="147">
        <f t="shared" ref="U308:U371" si="54">SUMPRODUCT(J308:N308,P308:T308)</f>
        <v>0</v>
      </c>
      <c r="V308" s="147">
        <f t="shared" ref="V308:V371" si="55">IFERROR(SUMPRODUCT(J308:N308,AS308:AW308),0)</f>
        <v>0</v>
      </c>
      <c r="W308" s="147">
        <f t="shared" ref="W308:W371" si="56">IFERROR(V308*$H308,0)</f>
        <v>0</v>
      </c>
      <c r="X308" s="71"/>
      <c r="Y308" s="91"/>
      <c r="Z308" s="91"/>
      <c r="AA308" s="147">
        <f t="shared" ref="AA308:AA371" si="57">IFERROR(Z308*$H308,0)</f>
        <v>0</v>
      </c>
      <c r="AB308" s="73"/>
      <c r="AC308" s="92"/>
      <c r="AD308" s="91"/>
      <c r="AE308" s="147">
        <f t="shared" ref="AE308:AE371" si="58">IFERROR(AD308*$H308,0)</f>
        <v>0</v>
      </c>
      <c r="AF308" s="73"/>
      <c r="AG308" s="92"/>
      <c r="AH308" s="91"/>
      <c r="AI308" s="147">
        <f t="shared" ref="AI308:AI371" si="59">IFERROR(AH308*$H308,0)</f>
        <v>0</v>
      </c>
      <c r="AJ308" s="147">
        <f t="shared" ref="AJ308:AJ371" si="60">U308+Y308+AC308+AG308</f>
        <v>0</v>
      </c>
      <c r="AK308" s="147">
        <f t="shared" ref="AK308:AK371" si="61">V308+Z308+AD308+AH308</f>
        <v>0</v>
      </c>
      <c r="AL308" s="147">
        <f t="shared" ref="AL308:AL371" si="62">IFERROR(AK308*H308,0)</f>
        <v>0</v>
      </c>
      <c r="AM308" s="73"/>
      <c r="AN308" s="73"/>
      <c r="AO308" s="147">
        <f t="shared" ref="AO308:AO371" si="63">IFERROR(AN308*$H308,0)</f>
        <v>0</v>
      </c>
      <c r="AR308" s="94" t="str">
        <f t="shared" ref="AR308:AR371" si="64">CONCATENATE(B308,C308,D308)</f>
        <v/>
      </c>
      <c r="AS308" s="72">
        <f>IF(P308&gt;'Costes máximos'!$D$22,'Costes máximos'!$D$22,P308)</f>
        <v>0</v>
      </c>
      <c r="AT308" s="72">
        <f>IF(Q308&gt;'Costes máximos'!$D$22,'Costes máximos'!$D$22,Q308)</f>
        <v>0</v>
      </c>
      <c r="AU308" s="72">
        <f>IF(R308&gt;'Costes máximos'!$D$22,'Costes máximos'!$D$22,R308)</f>
        <v>0</v>
      </c>
      <c r="AV308" s="72">
        <f>IF(S308&gt;'Costes máximos'!$D$22,'Costes máximos'!$D$22,S308)</f>
        <v>0</v>
      </c>
      <c r="AW308" s="72">
        <f>IF(T308&gt;'Costes máximos'!$D$22,'Costes máximos'!$D$22,T308)</f>
        <v>0</v>
      </c>
    </row>
    <row r="309" spans="2:49" outlineLevel="1" x14ac:dyDescent="0.3">
      <c r="B309" s="101"/>
      <c r="C309" s="102"/>
      <c r="D309" s="102"/>
      <c r="E309" s="102"/>
      <c r="F309" s="145">
        <f>IFERROR(INDEX('2. Paquetes y Tareas'!$F$16:$F$65,MATCH(AR309,'2. Paquetes y Tareas'!$E$16:$E$65,0)),0)</f>
        <v>0</v>
      </c>
      <c r="G309" s="88"/>
      <c r="H309" s="146">
        <f>IF($C$48="Investigación industrial",IFERROR(INDEX('4. Presupuesto Total '!$G$25:$G$43,MATCH(G309,'4. Presupuesto Total '!$B$25:$B$43,0)),""),IFERROR(INDEX('4. Presupuesto Total '!$H$25:$H$43,MATCH(G309,'4. Presupuesto Total '!$B$25:$B$43,0)),))</f>
        <v>0</v>
      </c>
      <c r="I309" s="67">
        <v>1</v>
      </c>
      <c r="J309" s="67"/>
      <c r="K309" s="67"/>
      <c r="L309" s="67"/>
      <c r="M309" s="67"/>
      <c r="N309" s="67"/>
      <c r="O309" s="145">
        <f t="shared" si="53"/>
        <v>0</v>
      </c>
      <c r="P309" s="70"/>
      <c r="Q309" s="70"/>
      <c r="R309" s="70"/>
      <c r="S309" s="71"/>
      <c r="T309" s="71"/>
      <c r="U309" s="147">
        <f t="shared" si="54"/>
        <v>0</v>
      </c>
      <c r="V309" s="147">
        <f t="shared" si="55"/>
        <v>0</v>
      </c>
      <c r="W309" s="147">
        <f t="shared" si="56"/>
        <v>0</v>
      </c>
      <c r="X309" s="71"/>
      <c r="Y309" s="91"/>
      <c r="Z309" s="91"/>
      <c r="AA309" s="147">
        <f t="shared" si="57"/>
        <v>0</v>
      </c>
      <c r="AB309" s="73"/>
      <c r="AC309" s="92"/>
      <c r="AD309" s="91"/>
      <c r="AE309" s="147">
        <f t="shared" si="58"/>
        <v>0</v>
      </c>
      <c r="AF309" s="73"/>
      <c r="AG309" s="92"/>
      <c r="AH309" s="91"/>
      <c r="AI309" s="147">
        <f t="shared" si="59"/>
        <v>0</v>
      </c>
      <c r="AJ309" s="147">
        <f t="shared" si="60"/>
        <v>0</v>
      </c>
      <c r="AK309" s="147">
        <f t="shared" si="61"/>
        <v>0</v>
      </c>
      <c r="AL309" s="147">
        <f t="shared" si="62"/>
        <v>0</v>
      </c>
      <c r="AM309" s="73"/>
      <c r="AN309" s="73"/>
      <c r="AO309" s="147">
        <f t="shared" si="63"/>
        <v>0</v>
      </c>
      <c r="AR309" s="94" t="str">
        <f t="shared" si="64"/>
        <v/>
      </c>
      <c r="AS309" s="72">
        <f>IF(P309&gt;'Costes máximos'!$D$22,'Costes máximos'!$D$22,P309)</f>
        <v>0</v>
      </c>
      <c r="AT309" s="72">
        <f>IF(Q309&gt;'Costes máximos'!$D$22,'Costes máximos'!$D$22,Q309)</f>
        <v>0</v>
      </c>
      <c r="AU309" s="72">
        <f>IF(R309&gt;'Costes máximos'!$D$22,'Costes máximos'!$D$22,R309)</f>
        <v>0</v>
      </c>
      <c r="AV309" s="72">
        <f>IF(S309&gt;'Costes máximos'!$D$22,'Costes máximos'!$D$22,S309)</f>
        <v>0</v>
      </c>
      <c r="AW309" s="72">
        <f>IF(T309&gt;'Costes máximos'!$D$22,'Costes máximos'!$D$22,T309)</f>
        <v>0</v>
      </c>
    </row>
    <row r="310" spans="2:49" outlineLevel="1" x14ac:dyDescent="0.3">
      <c r="B310" s="101"/>
      <c r="C310" s="102"/>
      <c r="D310" s="102"/>
      <c r="E310" s="102"/>
      <c r="F310" s="145">
        <f>IFERROR(INDEX('2. Paquetes y Tareas'!$F$16:$F$65,MATCH(AR310,'2. Paquetes y Tareas'!$E$16:$E$65,0)),0)</f>
        <v>0</v>
      </c>
      <c r="G310" s="88"/>
      <c r="H310" s="146">
        <f>IF($C$48="Investigación industrial",IFERROR(INDEX('4. Presupuesto Total '!$G$25:$G$43,MATCH(G310,'4. Presupuesto Total '!$B$25:$B$43,0)),""),IFERROR(INDEX('4. Presupuesto Total '!$H$25:$H$43,MATCH(G310,'4. Presupuesto Total '!$B$25:$B$43,0)),))</f>
        <v>0</v>
      </c>
      <c r="I310" s="67">
        <v>1</v>
      </c>
      <c r="J310" s="67"/>
      <c r="K310" s="67"/>
      <c r="L310" s="67"/>
      <c r="M310" s="67"/>
      <c r="N310" s="67"/>
      <c r="O310" s="145">
        <f t="shared" si="53"/>
        <v>0</v>
      </c>
      <c r="P310" s="70"/>
      <c r="Q310" s="70"/>
      <c r="R310" s="70"/>
      <c r="S310" s="71"/>
      <c r="T310" s="71"/>
      <c r="U310" s="147">
        <f t="shared" si="54"/>
        <v>0</v>
      </c>
      <c r="V310" s="147">
        <f t="shared" si="55"/>
        <v>0</v>
      </c>
      <c r="W310" s="147">
        <f t="shared" si="56"/>
        <v>0</v>
      </c>
      <c r="X310" s="71"/>
      <c r="Y310" s="91"/>
      <c r="Z310" s="91"/>
      <c r="AA310" s="147">
        <f t="shared" si="57"/>
        <v>0</v>
      </c>
      <c r="AB310" s="73"/>
      <c r="AC310" s="92"/>
      <c r="AD310" s="91"/>
      <c r="AE310" s="147">
        <f t="shared" si="58"/>
        <v>0</v>
      </c>
      <c r="AF310" s="73"/>
      <c r="AG310" s="92"/>
      <c r="AH310" s="91"/>
      <c r="AI310" s="147">
        <f t="shared" si="59"/>
        <v>0</v>
      </c>
      <c r="AJ310" s="147">
        <f t="shared" si="60"/>
        <v>0</v>
      </c>
      <c r="AK310" s="147">
        <f t="shared" si="61"/>
        <v>0</v>
      </c>
      <c r="AL310" s="147">
        <f t="shared" si="62"/>
        <v>0</v>
      </c>
      <c r="AM310" s="73"/>
      <c r="AN310" s="73"/>
      <c r="AO310" s="147">
        <f t="shared" si="63"/>
        <v>0</v>
      </c>
      <c r="AR310" s="94" t="str">
        <f t="shared" si="64"/>
        <v/>
      </c>
      <c r="AS310" s="72">
        <f>IF(P310&gt;'Costes máximos'!$D$22,'Costes máximos'!$D$22,P310)</f>
        <v>0</v>
      </c>
      <c r="AT310" s="72">
        <f>IF(Q310&gt;'Costes máximos'!$D$22,'Costes máximos'!$D$22,Q310)</f>
        <v>0</v>
      </c>
      <c r="AU310" s="72">
        <f>IF(R310&gt;'Costes máximos'!$D$22,'Costes máximos'!$D$22,R310)</f>
        <v>0</v>
      </c>
      <c r="AV310" s="72">
        <f>IF(S310&gt;'Costes máximos'!$D$22,'Costes máximos'!$D$22,S310)</f>
        <v>0</v>
      </c>
      <c r="AW310" s="72">
        <f>IF(T310&gt;'Costes máximos'!$D$22,'Costes máximos'!$D$22,T310)</f>
        <v>0</v>
      </c>
    </row>
    <row r="311" spans="2:49" outlineLevel="1" x14ac:dyDescent="0.3">
      <c r="B311" s="101"/>
      <c r="C311" s="102"/>
      <c r="D311" s="102"/>
      <c r="E311" s="102"/>
      <c r="F311" s="145">
        <f>IFERROR(INDEX('2. Paquetes y Tareas'!$F$16:$F$65,MATCH(AR311,'2. Paquetes y Tareas'!$E$16:$E$65,0)),0)</f>
        <v>0</v>
      </c>
      <c r="G311" s="88"/>
      <c r="H311" s="146">
        <f>IF($C$48="Investigación industrial",IFERROR(INDEX('4. Presupuesto Total '!$G$25:$G$43,MATCH(G311,'4. Presupuesto Total '!$B$25:$B$43,0)),""),IFERROR(INDEX('4. Presupuesto Total '!$H$25:$H$43,MATCH(G311,'4. Presupuesto Total '!$B$25:$B$43,0)),))</f>
        <v>0</v>
      </c>
      <c r="I311" s="67">
        <v>1</v>
      </c>
      <c r="J311" s="67"/>
      <c r="K311" s="67"/>
      <c r="L311" s="67"/>
      <c r="M311" s="67"/>
      <c r="N311" s="67"/>
      <c r="O311" s="145">
        <f t="shared" si="53"/>
        <v>0</v>
      </c>
      <c r="P311" s="70"/>
      <c r="Q311" s="70"/>
      <c r="R311" s="70"/>
      <c r="S311" s="71"/>
      <c r="T311" s="71"/>
      <c r="U311" s="147">
        <f t="shared" si="54"/>
        <v>0</v>
      </c>
      <c r="V311" s="147">
        <f t="shared" si="55"/>
        <v>0</v>
      </c>
      <c r="W311" s="147">
        <f t="shared" si="56"/>
        <v>0</v>
      </c>
      <c r="X311" s="71"/>
      <c r="Y311" s="91"/>
      <c r="Z311" s="91"/>
      <c r="AA311" s="147">
        <f t="shared" si="57"/>
        <v>0</v>
      </c>
      <c r="AB311" s="73"/>
      <c r="AC311" s="92"/>
      <c r="AD311" s="91"/>
      <c r="AE311" s="147">
        <f t="shared" si="58"/>
        <v>0</v>
      </c>
      <c r="AF311" s="73"/>
      <c r="AG311" s="92"/>
      <c r="AH311" s="91"/>
      <c r="AI311" s="147">
        <f t="shared" si="59"/>
        <v>0</v>
      </c>
      <c r="AJ311" s="147">
        <f t="shared" si="60"/>
        <v>0</v>
      </c>
      <c r="AK311" s="147">
        <f t="shared" si="61"/>
        <v>0</v>
      </c>
      <c r="AL311" s="147">
        <f t="shared" si="62"/>
        <v>0</v>
      </c>
      <c r="AM311" s="73"/>
      <c r="AN311" s="73"/>
      <c r="AO311" s="147">
        <f t="shared" si="63"/>
        <v>0</v>
      </c>
      <c r="AR311" s="94" t="str">
        <f t="shared" si="64"/>
        <v/>
      </c>
      <c r="AS311" s="72">
        <f>IF(P311&gt;'Costes máximos'!$D$22,'Costes máximos'!$D$22,P311)</f>
        <v>0</v>
      </c>
      <c r="AT311" s="72">
        <f>IF(Q311&gt;'Costes máximos'!$D$22,'Costes máximos'!$D$22,Q311)</f>
        <v>0</v>
      </c>
      <c r="AU311" s="72">
        <f>IF(R311&gt;'Costes máximos'!$D$22,'Costes máximos'!$D$22,R311)</f>
        <v>0</v>
      </c>
      <c r="AV311" s="72">
        <f>IF(S311&gt;'Costes máximos'!$D$22,'Costes máximos'!$D$22,S311)</f>
        <v>0</v>
      </c>
      <c r="AW311" s="72">
        <f>IF(T311&gt;'Costes máximos'!$D$22,'Costes máximos'!$D$22,T311)</f>
        <v>0</v>
      </c>
    </row>
    <row r="312" spans="2:49" outlineLevel="1" x14ac:dyDescent="0.3">
      <c r="B312" s="101"/>
      <c r="C312" s="102"/>
      <c r="D312" s="102"/>
      <c r="E312" s="102"/>
      <c r="F312" s="145">
        <f>IFERROR(INDEX('2. Paquetes y Tareas'!$F$16:$F$65,MATCH(AR312,'2. Paquetes y Tareas'!$E$16:$E$65,0)),0)</f>
        <v>0</v>
      </c>
      <c r="G312" s="88"/>
      <c r="H312" s="146">
        <f>IF($C$48="Investigación industrial",IFERROR(INDEX('4. Presupuesto Total '!$G$25:$G$43,MATCH(G312,'4. Presupuesto Total '!$B$25:$B$43,0)),""),IFERROR(INDEX('4. Presupuesto Total '!$H$25:$H$43,MATCH(G312,'4. Presupuesto Total '!$B$25:$B$43,0)),))</f>
        <v>0</v>
      </c>
      <c r="I312" s="67">
        <v>1</v>
      </c>
      <c r="J312" s="67"/>
      <c r="K312" s="67"/>
      <c r="L312" s="67"/>
      <c r="M312" s="67"/>
      <c r="N312" s="67"/>
      <c r="O312" s="145">
        <f t="shared" si="53"/>
        <v>0</v>
      </c>
      <c r="P312" s="70"/>
      <c r="Q312" s="70"/>
      <c r="R312" s="70"/>
      <c r="S312" s="71"/>
      <c r="T312" s="71"/>
      <c r="U312" s="147">
        <f t="shared" si="54"/>
        <v>0</v>
      </c>
      <c r="V312" s="147">
        <f t="shared" si="55"/>
        <v>0</v>
      </c>
      <c r="W312" s="147">
        <f t="shared" si="56"/>
        <v>0</v>
      </c>
      <c r="X312" s="71"/>
      <c r="Y312" s="91"/>
      <c r="Z312" s="91"/>
      <c r="AA312" s="147">
        <f t="shared" si="57"/>
        <v>0</v>
      </c>
      <c r="AB312" s="73"/>
      <c r="AC312" s="92"/>
      <c r="AD312" s="91"/>
      <c r="AE312" s="147">
        <f t="shared" si="58"/>
        <v>0</v>
      </c>
      <c r="AF312" s="73"/>
      <c r="AG312" s="92"/>
      <c r="AH312" s="91"/>
      <c r="AI312" s="147">
        <f t="shared" si="59"/>
        <v>0</v>
      </c>
      <c r="AJ312" s="147">
        <f t="shared" si="60"/>
        <v>0</v>
      </c>
      <c r="AK312" s="147">
        <f t="shared" si="61"/>
        <v>0</v>
      </c>
      <c r="AL312" s="147">
        <f t="shared" si="62"/>
        <v>0</v>
      </c>
      <c r="AM312" s="73"/>
      <c r="AN312" s="73"/>
      <c r="AO312" s="147">
        <f t="shared" si="63"/>
        <v>0</v>
      </c>
      <c r="AR312" s="94" t="str">
        <f t="shared" si="64"/>
        <v/>
      </c>
      <c r="AS312" s="72">
        <f>IF(P312&gt;'Costes máximos'!$D$22,'Costes máximos'!$D$22,P312)</f>
        <v>0</v>
      </c>
      <c r="AT312" s="72">
        <f>IF(Q312&gt;'Costes máximos'!$D$22,'Costes máximos'!$D$22,Q312)</f>
        <v>0</v>
      </c>
      <c r="AU312" s="72">
        <f>IF(R312&gt;'Costes máximos'!$D$22,'Costes máximos'!$D$22,R312)</f>
        <v>0</v>
      </c>
      <c r="AV312" s="72">
        <f>IF(S312&gt;'Costes máximos'!$D$22,'Costes máximos'!$D$22,S312)</f>
        <v>0</v>
      </c>
      <c r="AW312" s="72">
        <f>IF(T312&gt;'Costes máximos'!$D$22,'Costes máximos'!$D$22,T312)</f>
        <v>0</v>
      </c>
    </row>
    <row r="313" spans="2:49" outlineLevel="1" x14ac:dyDescent="0.3">
      <c r="B313" s="101"/>
      <c r="C313" s="102"/>
      <c r="D313" s="102"/>
      <c r="E313" s="102"/>
      <c r="F313" s="145">
        <f>IFERROR(INDEX('2. Paquetes y Tareas'!$F$16:$F$65,MATCH(AR313,'2. Paquetes y Tareas'!$E$16:$E$65,0)),0)</f>
        <v>0</v>
      </c>
      <c r="G313" s="88"/>
      <c r="H313" s="146">
        <f>IF($C$48="Investigación industrial",IFERROR(INDEX('4. Presupuesto Total '!$G$25:$G$43,MATCH(G313,'4. Presupuesto Total '!$B$25:$B$43,0)),""),IFERROR(INDEX('4. Presupuesto Total '!$H$25:$H$43,MATCH(G313,'4. Presupuesto Total '!$B$25:$B$43,0)),))</f>
        <v>0</v>
      </c>
      <c r="I313" s="67">
        <v>1</v>
      </c>
      <c r="J313" s="67"/>
      <c r="K313" s="67"/>
      <c r="L313" s="67"/>
      <c r="M313" s="67"/>
      <c r="N313" s="67"/>
      <c r="O313" s="145">
        <f t="shared" si="53"/>
        <v>0</v>
      </c>
      <c r="P313" s="70"/>
      <c r="Q313" s="70"/>
      <c r="R313" s="70"/>
      <c r="S313" s="71"/>
      <c r="T313" s="71"/>
      <c r="U313" s="147">
        <f t="shared" si="54"/>
        <v>0</v>
      </c>
      <c r="V313" s="147">
        <f t="shared" si="55"/>
        <v>0</v>
      </c>
      <c r="W313" s="147">
        <f t="shared" si="56"/>
        <v>0</v>
      </c>
      <c r="X313" s="71"/>
      <c r="Y313" s="91"/>
      <c r="Z313" s="91"/>
      <c r="AA313" s="147">
        <f t="shared" si="57"/>
        <v>0</v>
      </c>
      <c r="AB313" s="73"/>
      <c r="AC313" s="92"/>
      <c r="AD313" s="91"/>
      <c r="AE313" s="147">
        <f t="shared" si="58"/>
        <v>0</v>
      </c>
      <c r="AF313" s="73"/>
      <c r="AG313" s="92"/>
      <c r="AH313" s="91"/>
      <c r="AI313" s="147">
        <f t="shared" si="59"/>
        <v>0</v>
      </c>
      <c r="AJ313" s="147">
        <f t="shared" si="60"/>
        <v>0</v>
      </c>
      <c r="AK313" s="147">
        <f t="shared" si="61"/>
        <v>0</v>
      </c>
      <c r="AL313" s="147">
        <f t="shared" si="62"/>
        <v>0</v>
      </c>
      <c r="AM313" s="73"/>
      <c r="AN313" s="73"/>
      <c r="AO313" s="147">
        <f t="shared" si="63"/>
        <v>0</v>
      </c>
      <c r="AR313" s="94" t="str">
        <f t="shared" si="64"/>
        <v/>
      </c>
      <c r="AS313" s="72">
        <f>IF(P313&gt;'Costes máximos'!$D$22,'Costes máximos'!$D$22,P313)</f>
        <v>0</v>
      </c>
      <c r="AT313" s="72">
        <f>IF(Q313&gt;'Costes máximos'!$D$22,'Costes máximos'!$D$22,Q313)</f>
        <v>0</v>
      </c>
      <c r="AU313" s="72">
        <f>IF(R313&gt;'Costes máximos'!$D$22,'Costes máximos'!$D$22,R313)</f>
        <v>0</v>
      </c>
      <c r="AV313" s="72">
        <f>IF(S313&gt;'Costes máximos'!$D$22,'Costes máximos'!$D$22,S313)</f>
        <v>0</v>
      </c>
      <c r="AW313" s="72">
        <f>IF(T313&gt;'Costes máximos'!$D$22,'Costes máximos'!$D$22,T313)</f>
        <v>0</v>
      </c>
    </row>
    <row r="314" spans="2:49" outlineLevel="1" x14ac:dyDescent="0.3">
      <c r="B314" s="101"/>
      <c r="C314" s="102"/>
      <c r="D314" s="102"/>
      <c r="E314" s="102"/>
      <c r="F314" s="145">
        <f>IFERROR(INDEX('2. Paquetes y Tareas'!$F$16:$F$65,MATCH(AR314,'2. Paquetes y Tareas'!$E$16:$E$65,0)),0)</f>
        <v>0</v>
      </c>
      <c r="G314" s="88"/>
      <c r="H314" s="146">
        <f>IF($C$48="Investigación industrial",IFERROR(INDEX('4. Presupuesto Total '!$G$25:$G$43,MATCH(G314,'4. Presupuesto Total '!$B$25:$B$43,0)),""),IFERROR(INDEX('4. Presupuesto Total '!$H$25:$H$43,MATCH(G314,'4. Presupuesto Total '!$B$25:$B$43,0)),))</f>
        <v>0</v>
      </c>
      <c r="I314" s="67">
        <v>1</v>
      </c>
      <c r="J314" s="67"/>
      <c r="K314" s="67"/>
      <c r="L314" s="67"/>
      <c r="M314" s="67"/>
      <c r="N314" s="67"/>
      <c r="O314" s="145">
        <f t="shared" si="53"/>
        <v>0</v>
      </c>
      <c r="P314" s="70"/>
      <c r="Q314" s="70"/>
      <c r="R314" s="70"/>
      <c r="S314" s="71"/>
      <c r="T314" s="71"/>
      <c r="U314" s="147">
        <f t="shared" si="54"/>
        <v>0</v>
      </c>
      <c r="V314" s="147">
        <f t="shared" si="55"/>
        <v>0</v>
      </c>
      <c r="W314" s="147">
        <f t="shared" si="56"/>
        <v>0</v>
      </c>
      <c r="X314" s="71"/>
      <c r="Y314" s="91"/>
      <c r="Z314" s="91"/>
      <c r="AA314" s="147">
        <f t="shared" si="57"/>
        <v>0</v>
      </c>
      <c r="AB314" s="73"/>
      <c r="AC314" s="92"/>
      <c r="AD314" s="91"/>
      <c r="AE314" s="147">
        <f t="shared" si="58"/>
        <v>0</v>
      </c>
      <c r="AF314" s="73"/>
      <c r="AG314" s="92"/>
      <c r="AH314" s="91"/>
      <c r="AI314" s="147">
        <f t="shared" si="59"/>
        <v>0</v>
      </c>
      <c r="AJ314" s="147">
        <f t="shared" si="60"/>
        <v>0</v>
      </c>
      <c r="AK314" s="147">
        <f t="shared" si="61"/>
        <v>0</v>
      </c>
      <c r="AL314" s="147">
        <f t="shared" si="62"/>
        <v>0</v>
      </c>
      <c r="AM314" s="73"/>
      <c r="AN314" s="73"/>
      <c r="AO314" s="147">
        <f t="shared" si="63"/>
        <v>0</v>
      </c>
      <c r="AR314" s="94" t="str">
        <f t="shared" si="64"/>
        <v/>
      </c>
      <c r="AS314" s="72">
        <f>IF(P314&gt;'Costes máximos'!$D$22,'Costes máximos'!$D$22,P314)</f>
        <v>0</v>
      </c>
      <c r="AT314" s="72">
        <f>IF(Q314&gt;'Costes máximos'!$D$22,'Costes máximos'!$D$22,Q314)</f>
        <v>0</v>
      </c>
      <c r="AU314" s="72">
        <f>IF(R314&gt;'Costes máximos'!$D$22,'Costes máximos'!$D$22,R314)</f>
        <v>0</v>
      </c>
      <c r="AV314" s="72">
        <f>IF(S314&gt;'Costes máximos'!$D$22,'Costes máximos'!$D$22,S314)</f>
        <v>0</v>
      </c>
      <c r="AW314" s="72">
        <f>IF(T314&gt;'Costes máximos'!$D$22,'Costes máximos'!$D$22,T314)</f>
        <v>0</v>
      </c>
    </row>
    <row r="315" spans="2:49" outlineLevel="1" x14ac:dyDescent="0.3">
      <c r="B315" s="101"/>
      <c r="C315" s="102"/>
      <c r="D315" s="102"/>
      <c r="E315" s="102"/>
      <c r="F315" s="145">
        <f>IFERROR(INDEX('2. Paquetes y Tareas'!$F$16:$F$65,MATCH(AR315,'2. Paquetes y Tareas'!$E$16:$E$65,0)),0)</f>
        <v>0</v>
      </c>
      <c r="G315" s="88"/>
      <c r="H315" s="146">
        <f>IF($C$48="Investigación industrial",IFERROR(INDEX('4. Presupuesto Total '!$G$25:$G$43,MATCH(G315,'4. Presupuesto Total '!$B$25:$B$43,0)),""),IFERROR(INDEX('4. Presupuesto Total '!$H$25:$H$43,MATCH(G315,'4. Presupuesto Total '!$B$25:$B$43,0)),))</f>
        <v>0</v>
      </c>
      <c r="I315" s="67">
        <v>1</v>
      </c>
      <c r="J315" s="67"/>
      <c r="K315" s="67"/>
      <c r="L315" s="67"/>
      <c r="M315" s="67"/>
      <c r="N315" s="67"/>
      <c r="O315" s="145">
        <f t="shared" si="53"/>
        <v>0</v>
      </c>
      <c r="P315" s="70"/>
      <c r="Q315" s="70"/>
      <c r="R315" s="70"/>
      <c r="S315" s="71"/>
      <c r="T315" s="71"/>
      <c r="U315" s="147">
        <f t="shared" si="54"/>
        <v>0</v>
      </c>
      <c r="V315" s="147">
        <f t="shared" si="55"/>
        <v>0</v>
      </c>
      <c r="W315" s="147">
        <f t="shared" si="56"/>
        <v>0</v>
      </c>
      <c r="X315" s="71"/>
      <c r="Y315" s="91"/>
      <c r="Z315" s="91"/>
      <c r="AA315" s="147">
        <f t="shared" si="57"/>
        <v>0</v>
      </c>
      <c r="AB315" s="73"/>
      <c r="AC315" s="92"/>
      <c r="AD315" s="91"/>
      <c r="AE315" s="147">
        <f t="shared" si="58"/>
        <v>0</v>
      </c>
      <c r="AF315" s="73"/>
      <c r="AG315" s="92"/>
      <c r="AH315" s="91"/>
      <c r="AI315" s="147">
        <f t="shared" si="59"/>
        <v>0</v>
      </c>
      <c r="AJ315" s="147">
        <f t="shared" si="60"/>
        <v>0</v>
      </c>
      <c r="AK315" s="147">
        <f t="shared" si="61"/>
        <v>0</v>
      </c>
      <c r="AL315" s="147">
        <f t="shared" si="62"/>
        <v>0</v>
      </c>
      <c r="AM315" s="73"/>
      <c r="AN315" s="73"/>
      <c r="AO315" s="147">
        <f t="shared" si="63"/>
        <v>0</v>
      </c>
      <c r="AR315" s="94" t="str">
        <f t="shared" si="64"/>
        <v/>
      </c>
      <c r="AS315" s="72">
        <f>IF(P315&gt;'Costes máximos'!$D$22,'Costes máximos'!$D$22,P315)</f>
        <v>0</v>
      </c>
      <c r="AT315" s="72">
        <f>IF(Q315&gt;'Costes máximos'!$D$22,'Costes máximos'!$D$22,Q315)</f>
        <v>0</v>
      </c>
      <c r="AU315" s="72">
        <f>IF(R315&gt;'Costes máximos'!$D$22,'Costes máximos'!$D$22,R315)</f>
        <v>0</v>
      </c>
      <c r="AV315" s="72">
        <f>IF(S315&gt;'Costes máximos'!$D$22,'Costes máximos'!$D$22,S315)</f>
        <v>0</v>
      </c>
      <c r="AW315" s="72">
        <f>IF(T315&gt;'Costes máximos'!$D$22,'Costes máximos'!$D$22,T315)</f>
        <v>0</v>
      </c>
    </row>
    <row r="316" spans="2:49" outlineLevel="1" x14ac:dyDescent="0.3">
      <c r="B316" s="101"/>
      <c r="C316" s="102"/>
      <c r="D316" s="102"/>
      <c r="E316" s="102"/>
      <c r="F316" s="145">
        <f>IFERROR(INDEX('2. Paquetes y Tareas'!$F$16:$F$65,MATCH(AR316,'2. Paquetes y Tareas'!$E$16:$E$65,0)),0)</f>
        <v>0</v>
      </c>
      <c r="G316" s="88"/>
      <c r="H316" s="146">
        <f>IF($C$48="Investigación industrial",IFERROR(INDEX('4. Presupuesto Total '!$G$25:$G$43,MATCH(G316,'4. Presupuesto Total '!$B$25:$B$43,0)),""),IFERROR(INDEX('4. Presupuesto Total '!$H$25:$H$43,MATCH(G316,'4. Presupuesto Total '!$B$25:$B$43,0)),))</f>
        <v>0</v>
      </c>
      <c r="I316" s="67">
        <v>1</v>
      </c>
      <c r="J316" s="67"/>
      <c r="K316" s="67"/>
      <c r="L316" s="67"/>
      <c r="M316" s="67"/>
      <c r="N316" s="67"/>
      <c r="O316" s="145">
        <f t="shared" si="53"/>
        <v>0</v>
      </c>
      <c r="P316" s="70"/>
      <c r="Q316" s="70"/>
      <c r="R316" s="70"/>
      <c r="S316" s="71"/>
      <c r="T316" s="71"/>
      <c r="U316" s="147">
        <f t="shared" si="54"/>
        <v>0</v>
      </c>
      <c r="V316" s="147">
        <f t="shared" si="55"/>
        <v>0</v>
      </c>
      <c r="W316" s="147">
        <f t="shared" si="56"/>
        <v>0</v>
      </c>
      <c r="X316" s="71"/>
      <c r="Y316" s="91"/>
      <c r="Z316" s="91"/>
      <c r="AA316" s="147">
        <f t="shared" si="57"/>
        <v>0</v>
      </c>
      <c r="AB316" s="73"/>
      <c r="AC316" s="92"/>
      <c r="AD316" s="91"/>
      <c r="AE316" s="147">
        <f t="shared" si="58"/>
        <v>0</v>
      </c>
      <c r="AF316" s="73"/>
      <c r="AG316" s="92"/>
      <c r="AH316" s="91"/>
      <c r="AI316" s="147">
        <f t="shared" si="59"/>
        <v>0</v>
      </c>
      <c r="AJ316" s="147">
        <f t="shared" si="60"/>
        <v>0</v>
      </c>
      <c r="AK316" s="147">
        <f t="shared" si="61"/>
        <v>0</v>
      </c>
      <c r="AL316" s="147">
        <f t="shared" si="62"/>
        <v>0</v>
      </c>
      <c r="AM316" s="73"/>
      <c r="AN316" s="73"/>
      <c r="AO316" s="147">
        <f t="shared" si="63"/>
        <v>0</v>
      </c>
      <c r="AR316" s="94" t="str">
        <f t="shared" si="64"/>
        <v/>
      </c>
      <c r="AS316" s="72">
        <f>IF(P316&gt;'Costes máximos'!$D$22,'Costes máximos'!$D$22,P316)</f>
        <v>0</v>
      </c>
      <c r="AT316" s="72">
        <f>IF(Q316&gt;'Costes máximos'!$D$22,'Costes máximos'!$D$22,Q316)</f>
        <v>0</v>
      </c>
      <c r="AU316" s="72">
        <f>IF(R316&gt;'Costes máximos'!$D$22,'Costes máximos'!$D$22,R316)</f>
        <v>0</v>
      </c>
      <c r="AV316" s="72">
        <f>IF(S316&gt;'Costes máximos'!$D$22,'Costes máximos'!$D$22,S316)</f>
        <v>0</v>
      </c>
      <c r="AW316" s="72">
        <f>IF(T316&gt;'Costes máximos'!$D$22,'Costes máximos'!$D$22,T316)</f>
        <v>0</v>
      </c>
    </row>
    <row r="317" spans="2:49" outlineLevel="1" x14ac:dyDescent="0.3">
      <c r="B317" s="101"/>
      <c r="C317" s="102"/>
      <c r="D317" s="102"/>
      <c r="E317" s="102"/>
      <c r="F317" s="145">
        <f>IFERROR(INDEX('2. Paquetes y Tareas'!$F$16:$F$65,MATCH(AR317,'2. Paquetes y Tareas'!$E$16:$E$65,0)),0)</f>
        <v>0</v>
      </c>
      <c r="G317" s="88"/>
      <c r="H317" s="146">
        <f>IF($C$48="Investigación industrial",IFERROR(INDEX('4. Presupuesto Total '!$G$25:$G$43,MATCH(G317,'4. Presupuesto Total '!$B$25:$B$43,0)),""),IFERROR(INDEX('4. Presupuesto Total '!$H$25:$H$43,MATCH(G317,'4. Presupuesto Total '!$B$25:$B$43,0)),))</f>
        <v>0</v>
      </c>
      <c r="I317" s="67">
        <v>1</v>
      </c>
      <c r="J317" s="67"/>
      <c r="K317" s="67"/>
      <c r="L317" s="67"/>
      <c r="M317" s="67"/>
      <c r="N317" s="67"/>
      <c r="O317" s="145">
        <f t="shared" si="53"/>
        <v>0</v>
      </c>
      <c r="P317" s="70"/>
      <c r="Q317" s="70"/>
      <c r="R317" s="70"/>
      <c r="S317" s="71"/>
      <c r="T317" s="71"/>
      <c r="U317" s="147">
        <f t="shared" si="54"/>
        <v>0</v>
      </c>
      <c r="V317" s="147">
        <f t="shared" si="55"/>
        <v>0</v>
      </c>
      <c r="W317" s="147">
        <f t="shared" si="56"/>
        <v>0</v>
      </c>
      <c r="X317" s="71"/>
      <c r="Y317" s="91"/>
      <c r="Z317" s="91"/>
      <c r="AA317" s="147">
        <f t="shared" si="57"/>
        <v>0</v>
      </c>
      <c r="AB317" s="73"/>
      <c r="AC317" s="92"/>
      <c r="AD317" s="91"/>
      <c r="AE317" s="147">
        <f t="shared" si="58"/>
        <v>0</v>
      </c>
      <c r="AF317" s="73"/>
      <c r="AG317" s="92"/>
      <c r="AH317" s="91"/>
      <c r="AI317" s="147">
        <f t="shared" si="59"/>
        <v>0</v>
      </c>
      <c r="AJ317" s="147">
        <f t="shared" si="60"/>
        <v>0</v>
      </c>
      <c r="AK317" s="147">
        <f t="shared" si="61"/>
        <v>0</v>
      </c>
      <c r="AL317" s="147">
        <f t="shared" si="62"/>
        <v>0</v>
      </c>
      <c r="AM317" s="73"/>
      <c r="AN317" s="73"/>
      <c r="AO317" s="147">
        <f t="shared" si="63"/>
        <v>0</v>
      </c>
      <c r="AR317" s="94" t="str">
        <f t="shared" si="64"/>
        <v/>
      </c>
      <c r="AS317" s="72">
        <f>IF(P317&gt;'Costes máximos'!$D$22,'Costes máximos'!$D$22,P317)</f>
        <v>0</v>
      </c>
      <c r="AT317" s="72">
        <f>IF(Q317&gt;'Costes máximos'!$D$22,'Costes máximos'!$D$22,Q317)</f>
        <v>0</v>
      </c>
      <c r="AU317" s="72">
        <f>IF(R317&gt;'Costes máximos'!$D$22,'Costes máximos'!$D$22,R317)</f>
        <v>0</v>
      </c>
      <c r="AV317" s="72">
        <f>IF(S317&gt;'Costes máximos'!$D$22,'Costes máximos'!$D$22,S317)</f>
        <v>0</v>
      </c>
      <c r="AW317" s="72">
        <f>IF(T317&gt;'Costes máximos'!$D$22,'Costes máximos'!$D$22,T317)</f>
        <v>0</v>
      </c>
    </row>
    <row r="318" spans="2:49" outlineLevel="1" x14ac:dyDescent="0.3">
      <c r="B318" s="101"/>
      <c r="C318" s="102"/>
      <c r="D318" s="102"/>
      <c r="E318" s="102"/>
      <c r="F318" s="145">
        <f>IFERROR(INDEX('2. Paquetes y Tareas'!$F$16:$F$65,MATCH(AR318,'2. Paquetes y Tareas'!$E$16:$E$65,0)),0)</f>
        <v>0</v>
      </c>
      <c r="G318" s="88"/>
      <c r="H318" s="146">
        <f>IF($C$48="Investigación industrial",IFERROR(INDEX('4. Presupuesto Total '!$G$25:$G$43,MATCH(G318,'4. Presupuesto Total '!$B$25:$B$43,0)),""),IFERROR(INDEX('4. Presupuesto Total '!$H$25:$H$43,MATCH(G318,'4. Presupuesto Total '!$B$25:$B$43,0)),))</f>
        <v>0</v>
      </c>
      <c r="I318" s="67">
        <v>1</v>
      </c>
      <c r="J318" s="67"/>
      <c r="K318" s="67"/>
      <c r="L318" s="67"/>
      <c r="M318" s="67"/>
      <c r="N318" s="67"/>
      <c r="O318" s="145">
        <f t="shared" si="53"/>
        <v>0</v>
      </c>
      <c r="P318" s="70"/>
      <c r="Q318" s="70"/>
      <c r="R318" s="70"/>
      <c r="S318" s="71"/>
      <c r="T318" s="71"/>
      <c r="U318" s="147">
        <f t="shared" si="54"/>
        <v>0</v>
      </c>
      <c r="V318" s="147">
        <f t="shared" si="55"/>
        <v>0</v>
      </c>
      <c r="W318" s="147">
        <f t="shared" si="56"/>
        <v>0</v>
      </c>
      <c r="X318" s="71"/>
      <c r="Y318" s="91"/>
      <c r="Z318" s="91"/>
      <c r="AA318" s="147">
        <f t="shared" si="57"/>
        <v>0</v>
      </c>
      <c r="AB318" s="73"/>
      <c r="AC318" s="92"/>
      <c r="AD318" s="91"/>
      <c r="AE318" s="147">
        <f t="shared" si="58"/>
        <v>0</v>
      </c>
      <c r="AF318" s="73"/>
      <c r="AG318" s="92"/>
      <c r="AH318" s="91"/>
      <c r="AI318" s="147">
        <f t="shared" si="59"/>
        <v>0</v>
      </c>
      <c r="AJ318" s="147">
        <f t="shared" si="60"/>
        <v>0</v>
      </c>
      <c r="AK318" s="147">
        <f t="shared" si="61"/>
        <v>0</v>
      </c>
      <c r="AL318" s="147">
        <f t="shared" si="62"/>
        <v>0</v>
      </c>
      <c r="AM318" s="73"/>
      <c r="AN318" s="73"/>
      <c r="AO318" s="147">
        <f t="shared" si="63"/>
        <v>0</v>
      </c>
      <c r="AR318" s="94" t="str">
        <f t="shared" si="64"/>
        <v/>
      </c>
      <c r="AS318" s="72">
        <f>IF(P318&gt;'Costes máximos'!$D$22,'Costes máximos'!$D$22,P318)</f>
        <v>0</v>
      </c>
      <c r="AT318" s="72">
        <f>IF(Q318&gt;'Costes máximos'!$D$22,'Costes máximos'!$D$22,Q318)</f>
        <v>0</v>
      </c>
      <c r="AU318" s="72">
        <f>IF(R318&gt;'Costes máximos'!$D$22,'Costes máximos'!$D$22,R318)</f>
        <v>0</v>
      </c>
      <c r="AV318" s="72">
        <f>IF(S318&gt;'Costes máximos'!$D$22,'Costes máximos'!$D$22,S318)</f>
        <v>0</v>
      </c>
      <c r="AW318" s="72">
        <f>IF(T318&gt;'Costes máximos'!$D$22,'Costes máximos'!$D$22,T318)</f>
        <v>0</v>
      </c>
    </row>
    <row r="319" spans="2:49" outlineLevel="1" x14ac:dyDescent="0.3">
      <c r="B319" s="101"/>
      <c r="C319" s="102"/>
      <c r="D319" s="102"/>
      <c r="E319" s="102"/>
      <c r="F319" s="145">
        <f>IFERROR(INDEX('2. Paquetes y Tareas'!$F$16:$F$65,MATCH(AR319,'2. Paquetes y Tareas'!$E$16:$E$65,0)),0)</f>
        <v>0</v>
      </c>
      <c r="G319" s="88"/>
      <c r="H319" s="146">
        <f>IF($C$48="Investigación industrial",IFERROR(INDEX('4. Presupuesto Total '!$G$25:$G$43,MATCH(G319,'4. Presupuesto Total '!$B$25:$B$43,0)),""),IFERROR(INDEX('4. Presupuesto Total '!$H$25:$H$43,MATCH(G319,'4. Presupuesto Total '!$B$25:$B$43,0)),))</f>
        <v>0</v>
      </c>
      <c r="I319" s="67">
        <v>1</v>
      </c>
      <c r="J319" s="67"/>
      <c r="K319" s="67"/>
      <c r="L319" s="67"/>
      <c r="M319" s="67"/>
      <c r="N319" s="67"/>
      <c r="O319" s="145">
        <f t="shared" si="53"/>
        <v>0</v>
      </c>
      <c r="P319" s="70"/>
      <c r="Q319" s="70"/>
      <c r="R319" s="70"/>
      <c r="S319" s="71"/>
      <c r="T319" s="71"/>
      <c r="U319" s="147">
        <f t="shared" si="54"/>
        <v>0</v>
      </c>
      <c r="V319" s="147">
        <f t="shared" si="55"/>
        <v>0</v>
      </c>
      <c r="W319" s="147">
        <f t="shared" si="56"/>
        <v>0</v>
      </c>
      <c r="X319" s="71"/>
      <c r="Y319" s="91"/>
      <c r="Z319" s="91"/>
      <c r="AA319" s="147">
        <f t="shared" si="57"/>
        <v>0</v>
      </c>
      <c r="AB319" s="73"/>
      <c r="AC319" s="92"/>
      <c r="AD319" s="91"/>
      <c r="AE319" s="147">
        <f t="shared" si="58"/>
        <v>0</v>
      </c>
      <c r="AF319" s="73"/>
      <c r="AG319" s="92"/>
      <c r="AH319" s="91"/>
      <c r="AI319" s="147">
        <f t="shared" si="59"/>
        <v>0</v>
      </c>
      <c r="AJ319" s="147">
        <f t="shared" si="60"/>
        <v>0</v>
      </c>
      <c r="AK319" s="147">
        <f t="shared" si="61"/>
        <v>0</v>
      </c>
      <c r="AL319" s="147">
        <f t="shared" si="62"/>
        <v>0</v>
      </c>
      <c r="AM319" s="73"/>
      <c r="AN319" s="73"/>
      <c r="AO319" s="147">
        <f t="shared" si="63"/>
        <v>0</v>
      </c>
      <c r="AR319" s="94" t="str">
        <f t="shared" si="64"/>
        <v/>
      </c>
      <c r="AS319" s="72">
        <f>IF(P319&gt;'Costes máximos'!$D$22,'Costes máximos'!$D$22,P319)</f>
        <v>0</v>
      </c>
      <c r="AT319" s="72">
        <f>IF(Q319&gt;'Costes máximos'!$D$22,'Costes máximos'!$D$22,Q319)</f>
        <v>0</v>
      </c>
      <c r="AU319" s="72">
        <f>IF(R319&gt;'Costes máximos'!$D$22,'Costes máximos'!$D$22,R319)</f>
        <v>0</v>
      </c>
      <c r="AV319" s="72">
        <f>IF(S319&gt;'Costes máximos'!$D$22,'Costes máximos'!$D$22,S319)</f>
        <v>0</v>
      </c>
      <c r="AW319" s="72">
        <f>IF(T319&gt;'Costes máximos'!$D$22,'Costes máximos'!$D$22,T319)</f>
        <v>0</v>
      </c>
    </row>
    <row r="320" spans="2:49" outlineLevel="1" x14ac:dyDescent="0.3">
      <c r="B320" s="101"/>
      <c r="C320" s="102"/>
      <c r="D320" s="102"/>
      <c r="E320" s="102"/>
      <c r="F320" s="145">
        <f>IFERROR(INDEX('2. Paquetes y Tareas'!$F$16:$F$65,MATCH(AR320,'2. Paquetes y Tareas'!$E$16:$E$65,0)),0)</f>
        <v>0</v>
      </c>
      <c r="G320" s="88"/>
      <c r="H320" s="146">
        <f>IF($C$48="Investigación industrial",IFERROR(INDEX('4. Presupuesto Total '!$G$25:$G$43,MATCH(G320,'4. Presupuesto Total '!$B$25:$B$43,0)),""),IFERROR(INDEX('4. Presupuesto Total '!$H$25:$H$43,MATCH(G320,'4. Presupuesto Total '!$B$25:$B$43,0)),))</f>
        <v>0</v>
      </c>
      <c r="I320" s="67">
        <v>1</v>
      </c>
      <c r="J320" s="67"/>
      <c r="K320" s="67"/>
      <c r="L320" s="67"/>
      <c r="M320" s="67"/>
      <c r="N320" s="67"/>
      <c r="O320" s="145">
        <f t="shared" si="53"/>
        <v>0</v>
      </c>
      <c r="P320" s="70"/>
      <c r="Q320" s="70"/>
      <c r="R320" s="70"/>
      <c r="S320" s="71"/>
      <c r="T320" s="71"/>
      <c r="U320" s="147">
        <f t="shared" si="54"/>
        <v>0</v>
      </c>
      <c r="V320" s="147">
        <f t="shared" si="55"/>
        <v>0</v>
      </c>
      <c r="W320" s="147">
        <f t="shared" si="56"/>
        <v>0</v>
      </c>
      <c r="X320" s="71"/>
      <c r="Y320" s="91"/>
      <c r="Z320" s="91"/>
      <c r="AA320" s="147">
        <f t="shared" si="57"/>
        <v>0</v>
      </c>
      <c r="AB320" s="73"/>
      <c r="AC320" s="92"/>
      <c r="AD320" s="91"/>
      <c r="AE320" s="147">
        <f t="shared" si="58"/>
        <v>0</v>
      </c>
      <c r="AF320" s="73"/>
      <c r="AG320" s="92"/>
      <c r="AH320" s="91"/>
      <c r="AI320" s="147">
        <f t="shared" si="59"/>
        <v>0</v>
      </c>
      <c r="AJ320" s="147">
        <f t="shared" si="60"/>
        <v>0</v>
      </c>
      <c r="AK320" s="147">
        <f t="shared" si="61"/>
        <v>0</v>
      </c>
      <c r="AL320" s="147">
        <f t="shared" si="62"/>
        <v>0</v>
      </c>
      <c r="AM320" s="73"/>
      <c r="AN320" s="73"/>
      <c r="AO320" s="147">
        <f t="shared" si="63"/>
        <v>0</v>
      </c>
      <c r="AR320" s="94" t="str">
        <f t="shared" si="64"/>
        <v/>
      </c>
      <c r="AS320" s="72">
        <f>IF(P320&gt;'Costes máximos'!$D$22,'Costes máximos'!$D$22,P320)</f>
        <v>0</v>
      </c>
      <c r="AT320" s="72">
        <f>IF(Q320&gt;'Costes máximos'!$D$22,'Costes máximos'!$D$22,Q320)</f>
        <v>0</v>
      </c>
      <c r="AU320" s="72">
        <f>IF(R320&gt;'Costes máximos'!$D$22,'Costes máximos'!$D$22,R320)</f>
        <v>0</v>
      </c>
      <c r="AV320" s="72">
        <f>IF(S320&gt;'Costes máximos'!$D$22,'Costes máximos'!$D$22,S320)</f>
        <v>0</v>
      </c>
      <c r="AW320" s="72">
        <f>IF(T320&gt;'Costes máximos'!$D$22,'Costes máximos'!$D$22,T320)</f>
        <v>0</v>
      </c>
    </row>
    <row r="321" spans="2:49" outlineLevel="1" x14ac:dyDescent="0.3">
      <c r="B321" s="101"/>
      <c r="C321" s="102"/>
      <c r="D321" s="102"/>
      <c r="E321" s="102"/>
      <c r="F321" s="145">
        <f>IFERROR(INDEX('2. Paquetes y Tareas'!$F$16:$F$65,MATCH(AR321,'2. Paquetes y Tareas'!$E$16:$E$65,0)),0)</f>
        <v>0</v>
      </c>
      <c r="G321" s="88"/>
      <c r="H321" s="146">
        <f>IF($C$48="Investigación industrial",IFERROR(INDEX('4. Presupuesto Total '!$G$25:$G$43,MATCH(G321,'4. Presupuesto Total '!$B$25:$B$43,0)),""),IFERROR(INDEX('4. Presupuesto Total '!$H$25:$H$43,MATCH(G321,'4. Presupuesto Total '!$B$25:$B$43,0)),))</f>
        <v>0</v>
      </c>
      <c r="I321" s="67">
        <v>1</v>
      </c>
      <c r="J321" s="67"/>
      <c r="K321" s="67"/>
      <c r="L321" s="67"/>
      <c r="M321" s="67"/>
      <c r="N321" s="67"/>
      <c r="O321" s="145">
        <f t="shared" si="53"/>
        <v>0</v>
      </c>
      <c r="P321" s="70"/>
      <c r="Q321" s="70"/>
      <c r="R321" s="70"/>
      <c r="S321" s="71"/>
      <c r="T321" s="71"/>
      <c r="U321" s="147">
        <f t="shared" si="54"/>
        <v>0</v>
      </c>
      <c r="V321" s="147">
        <f t="shared" si="55"/>
        <v>0</v>
      </c>
      <c r="W321" s="147">
        <f t="shared" si="56"/>
        <v>0</v>
      </c>
      <c r="X321" s="71"/>
      <c r="Y321" s="91"/>
      <c r="Z321" s="91"/>
      <c r="AA321" s="147">
        <f t="shared" si="57"/>
        <v>0</v>
      </c>
      <c r="AB321" s="73"/>
      <c r="AC321" s="92"/>
      <c r="AD321" s="91"/>
      <c r="AE321" s="147">
        <f t="shared" si="58"/>
        <v>0</v>
      </c>
      <c r="AF321" s="73"/>
      <c r="AG321" s="92"/>
      <c r="AH321" s="91"/>
      <c r="AI321" s="147">
        <f t="shared" si="59"/>
        <v>0</v>
      </c>
      <c r="AJ321" s="147">
        <f t="shared" si="60"/>
        <v>0</v>
      </c>
      <c r="AK321" s="147">
        <f t="shared" si="61"/>
        <v>0</v>
      </c>
      <c r="AL321" s="147">
        <f t="shared" si="62"/>
        <v>0</v>
      </c>
      <c r="AM321" s="73"/>
      <c r="AN321" s="73"/>
      <c r="AO321" s="147">
        <f t="shared" si="63"/>
        <v>0</v>
      </c>
      <c r="AR321" s="94" t="str">
        <f t="shared" si="64"/>
        <v/>
      </c>
      <c r="AS321" s="72">
        <f>IF(P321&gt;'Costes máximos'!$D$22,'Costes máximos'!$D$22,P321)</f>
        <v>0</v>
      </c>
      <c r="AT321" s="72">
        <f>IF(Q321&gt;'Costes máximos'!$D$22,'Costes máximos'!$D$22,Q321)</f>
        <v>0</v>
      </c>
      <c r="AU321" s="72">
        <f>IF(R321&gt;'Costes máximos'!$D$22,'Costes máximos'!$D$22,R321)</f>
        <v>0</v>
      </c>
      <c r="AV321" s="72">
        <f>IF(S321&gt;'Costes máximos'!$D$22,'Costes máximos'!$D$22,S321)</f>
        <v>0</v>
      </c>
      <c r="AW321" s="72">
        <f>IF(T321&gt;'Costes máximos'!$D$22,'Costes máximos'!$D$22,T321)</f>
        <v>0</v>
      </c>
    </row>
    <row r="322" spans="2:49" outlineLevel="1" x14ac:dyDescent="0.3">
      <c r="B322" s="101"/>
      <c r="C322" s="102"/>
      <c r="D322" s="102"/>
      <c r="E322" s="102"/>
      <c r="F322" s="145">
        <f>IFERROR(INDEX('2. Paquetes y Tareas'!$F$16:$F$65,MATCH(AR322,'2. Paquetes y Tareas'!$E$16:$E$65,0)),0)</f>
        <v>0</v>
      </c>
      <c r="G322" s="88"/>
      <c r="H322" s="146">
        <f>IF($C$48="Investigación industrial",IFERROR(INDEX('4. Presupuesto Total '!$G$25:$G$43,MATCH(G322,'4. Presupuesto Total '!$B$25:$B$43,0)),""),IFERROR(INDEX('4. Presupuesto Total '!$H$25:$H$43,MATCH(G322,'4. Presupuesto Total '!$B$25:$B$43,0)),))</f>
        <v>0</v>
      </c>
      <c r="I322" s="67">
        <v>1</v>
      </c>
      <c r="J322" s="67"/>
      <c r="K322" s="67"/>
      <c r="L322" s="67"/>
      <c r="M322" s="67"/>
      <c r="N322" s="67"/>
      <c r="O322" s="145">
        <f t="shared" si="53"/>
        <v>0</v>
      </c>
      <c r="P322" s="70"/>
      <c r="Q322" s="70"/>
      <c r="R322" s="70"/>
      <c r="S322" s="71"/>
      <c r="T322" s="71"/>
      <c r="U322" s="147">
        <f t="shared" si="54"/>
        <v>0</v>
      </c>
      <c r="V322" s="147">
        <f t="shared" si="55"/>
        <v>0</v>
      </c>
      <c r="W322" s="147">
        <f t="shared" si="56"/>
        <v>0</v>
      </c>
      <c r="X322" s="71"/>
      <c r="Y322" s="91"/>
      <c r="Z322" s="91"/>
      <c r="AA322" s="147">
        <f t="shared" si="57"/>
        <v>0</v>
      </c>
      <c r="AB322" s="73"/>
      <c r="AC322" s="92"/>
      <c r="AD322" s="91"/>
      <c r="AE322" s="147">
        <f t="shared" si="58"/>
        <v>0</v>
      </c>
      <c r="AF322" s="73"/>
      <c r="AG322" s="92"/>
      <c r="AH322" s="91"/>
      <c r="AI322" s="147">
        <f t="shared" si="59"/>
        <v>0</v>
      </c>
      <c r="AJ322" s="147">
        <f t="shared" si="60"/>
        <v>0</v>
      </c>
      <c r="AK322" s="147">
        <f t="shared" si="61"/>
        <v>0</v>
      </c>
      <c r="AL322" s="147">
        <f t="shared" si="62"/>
        <v>0</v>
      </c>
      <c r="AM322" s="73"/>
      <c r="AN322" s="73"/>
      <c r="AO322" s="147">
        <f t="shared" si="63"/>
        <v>0</v>
      </c>
      <c r="AR322" s="94" t="str">
        <f t="shared" si="64"/>
        <v/>
      </c>
      <c r="AS322" s="72">
        <f>IF(P322&gt;'Costes máximos'!$D$22,'Costes máximos'!$D$22,P322)</f>
        <v>0</v>
      </c>
      <c r="AT322" s="72">
        <f>IF(Q322&gt;'Costes máximos'!$D$22,'Costes máximos'!$D$22,Q322)</f>
        <v>0</v>
      </c>
      <c r="AU322" s="72">
        <f>IF(R322&gt;'Costes máximos'!$D$22,'Costes máximos'!$D$22,R322)</f>
        <v>0</v>
      </c>
      <c r="AV322" s="72">
        <f>IF(S322&gt;'Costes máximos'!$D$22,'Costes máximos'!$D$22,S322)</f>
        <v>0</v>
      </c>
      <c r="AW322" s="72">
        <f>IF(T322&gt;'Costes máximos'!$D$22,'Costes máximos'!$D$22,T322)</f>
        <v>0</v>
      </c>
    </row>
    <row r="323" spans="2:49" outlineLevel="1" x14ac:dyDescent="0.3">
      <c r="B323" s="101"/>
      <c r="C323" s="102"/>
      <c r="D323" s="102"/>
      <c r="E323" s="102"/>
      <c r="F323" s="145">
        <f>IFERROR(INDEX('2. Paquetes y Tareas'!$F$16:$F$65,MATCH(AR323,'2. Paquetes y Tareas'!$E$16:$E$65,0)),0)</f>
        <v>0</v>
      </c>
      <c r="G323" s="88"/>
      <c r="H323" s="146">
        <f>IF($C$48="Investigación industrial",IFERROR(INDEX('4. Presupuesto Total '!$G$25:$G$43,MATCH(G323,'4. Presupuesto Total '!$B$25:$B$43,0)),""),IFERROR(INDEX('4. Presupuesto Total '!$H$25:$H$43,MATCH(G323,'4. Presupuesto Total '!$B$25:$B$43,0)),))</f>
        <v>0</v>
      </c>
      <c r="I323" s="67">
        <v>1</v>
      </c>
      <c r="J323" s="67"/>
      <c r="K323" s="67"/>
      <c r="L323" s="67"/>
      <c r="M323" s="67"/>
      <c r="N323" s="67"/>
      <c r="O323" s="145">
        <f t="shared" si="53"/>
        <v>0</v>
      </c>
      <c r="P323" s="70"/>
      <c r="Q323" s="70"/>
      <c r="R323" s="70"/>
      <c r="S323" s="71"/>
      <c r="T323" s="71"/>
      <c r="U323" s="147">
        <f t="shared" si="54"/>
        <v>0</v>
      </c>
      <c r="V323" s="147">
        <f t="shared" si="55"/>
        <v>0</v>
      </c>
      <c r="W323" s="147">
        <f t="shared" si="56"/>
        <v>0</v>
      </c>
      <c r="X323" s="71"/>
      <c r="Y323" s="91"/>
      <c r="Z323" s="91"/>
      <c r="AA323" s="147">
        <f t="shared" si="57"/>
        <v>0</v>
      </c>
      <c r="AB323" s="73"/>
      <c r="AC323" s="92"/>
      <c r="AD323" s="91"/>
      <c r="AE323" s="147">
        <f t="shared" si="58"/>
        <v>0</v>
      </c>
      <c r="AF323" s="73"/>
      <c r="AG323" s="92"/>
      <c r="AH323" s="91"/>
      <c r="AI323" s="147">
        <f t="shared" si="59"/>
        <v>0</v>
      </c>
      <c r="AJ323" s="147">
        <f t="shared" si="60"/>
        <v>0</v>
      </c>
      <c r="AK323" s="147">
        <f t="shared" si="61"/>
        <v>0</v>
      </c>
      <c r="AL323" s="147">
        <f t="shared" si="62"/>
        <v>0</v>
      </c>
      <c r="AM323" s="73"/>
      <c r="AN323" s="73"/>
      <c r="AO323" s="147">
        <f t="shared" si="63"/>
        <v>0</v>
      </c>
      <c r="AR323" s="94" t="str">
        <f t="shared" si="64"/>
        <v/>
      </c>
      <c r="AS323" s="72">
        <f>IF(P323&gt;'Costes máximos'!$D$22,'Costes máximos'!$D$22,P323)</f>
        <v>0</v>
      </c>
      <c r="AT323" s="72">
        <f>IF(Q323&gt;'Costes máximos'!$D$22,'Costes máximos'!$D$22,Q323)</f>
        <v>0</v>
      </c>
      <c r="AU323" s="72">
        <f>IF(R323&gt;'Costes máximos'!$D$22,'Costes máximos'!$D$22,R323)</f>
        <v>0</v>
      </c>
      <c r="AV323" s="72">
        <f>IF(S323&gt;'Costes máximos'!$D$22,'Costes máximos'!$D$22,S323)</f>
        <v>0</v>
      </c>
      <c r="AW323" s="72">
        <f>IF(T323&gt;'Costes máximos'!$D$22,'Costes máximos'!$D$22,T323)</f>
        <v>0</v>
      </c>
    </row>
    <row r="324" spans="2:49" outlineLevel="1" x14ac:dyDescent="0.3">
      <c r="B324" s="101"/>
      <c r="C324" s="102"/>
      <c r="D324" s="102"/>
      <c r="E324" s="102"/>
      <c r="F324" s="145">
        <f>IFERROR(INDEX('2. Paquetes y Tareas'!$F$16:$F$65,MATCH(AR324,'2. Paquetes y Tareas'!$E$16:$E$65,0)),0)</f>
        <v>0</v>
      </c>
      <c r="G324" s="88"/>
      <c r="H324" s="146">
        <f>IF($C$48="Investigación industrial",IFERROR(INDEX('4. Presupuesto Total '!$G$25:$G$43,MATCH(G324,'4. Presupuesto Total '!$B$25:$B$43,0)),""),IFERROR(INDEX('4. Presupuesto Total '!$H$25:$H$43,MATCH(G324,'4. Presupuesto Total '!$B$25:$B$43,0)),))</f>
        <v>0</v>
      </c>
      <c r="I324" s="67">
        <v>1</v>
      </c>
      <c r="J324" s="67"/>
      <c r="K324" s="67"/>
      <c r="L324" s="67"/>
      <c r="M324" s="67"/>
      <c r="N324" s="67"/>
      <c r="O324" s="145">
        <f t="shared" si="53"/>
        <v>0</v>
      </c>
      <c r="P324" s="70"/>
      <c r="Q324" s="70"/>
      <c r="R324" s="70"/>
      <c r="S324" s="71"/>
      <c r="T324" s="71"/>
      <c r="U324" s="147">
        <f t="shared" si="54"/>
        <v>0</v>
      </c>
      <c r="V324" s="147">
        <f t="shared" si="55"/>
        <v>0</v>
      </c>
      <c r="W324" s="147">
        <f t="shared" si="56"/>
        <v>0</v>
      </c>
      <c r="X324" s="71"/>
      <c r="Y324" s="91"/>
      <c r="Z324" s="91"/>
      <c r="AA324" s="147">
        <f t="shared" si="57"/>
        <v>0</v>
      </c>
      <c r="AB324" s="73"/>
      <c r="AC324" s="92"/>
      <c r="AD324" s="91"/>
      <c r="AE324" s="147">
        <f t="shared" si="58"/>
        <v>0</v>
      </c>
      <c r="AF324" s="73"/>
      <c r="AG324" s="92"/>
      <c r="AH324" s="91"/>
      <c r="AI324" s="147">
        <f t="shared" si="59"/>
        <v>0</v>
      </c>
      <c r="AJ324" s="147">
        <f t="shared" si="60"/>
        <v>0</v>
      </c>
      <c r="AK324" s="147">
        <f t="shared" si="61"/>
        <v>0</v>
      </c>
      <c r="AL324" s="147">
        <f t="shared" si="62"/>
        <v>0</v>
      </c>
      <c r="AM324" s="73"/>
      <c r="AN324" s="73"/>
      <c r="AO324" s="147">
        <f t="shared" si="63"/>
        <v>0</v>
      </c>
      <c r="AR324" s="94" t="str">
        <f t="shared" si="64"/>
        <v/>
      </c>
      <c r="AS324" s="72">
        <f>IF(P324&gt;'Costes máximos'!$D$22,'Costes máximos'!$D$22,P324)</f>
        <v>0</v>
      </c>
      <c r="AT324" s="72">
        <f>IF(Q324&gt;'Costes máximos'!$D$22,'Costes máximos'!$D$22,Q324)</f>
        <v>0</v>
      </c>
      <c r="AU324" s="72">
        <f>IF(R324&gt;'Costes máximos'!$D$22,'Costes máximos'!$D$22,R324)</f>
        <v>0</v>
      </c>
      <c r="AV324" s="72">
        <f>IF(S324&gt;'Costes máximos'!$D$22,'Costes máximos'!$D$22,S324)</f>
        <v>0</v>
      </c>
      <c r="AW324" s="72">
        <f>IF(T324&gt;'Costes máximos'!$D$22,'Costes máximos'!$D$22,T324)</f>
        <v>0</v>
      </c>
    </row>
    <row r="325" spans="2:49" outlineLevel="1" x14ac:dyDescent="0.3">
      <c r="B325" s="101"/>
      <c r="C325" s="102"/>
      <c r="D325" s="102"/>
      <c r="E325" s="102"/>
      <c r="F325" s="145">
        <f>IFERROR(INDEX('2. Paquetes y Tareas'!$F$16:$F$65,MATCH(AR325,'2. Paquetes y Tareas'!$E$16:$E$65,0)),0)</f>
        <v>0</v>
      </c>
      <c r="G325" s="88"/>
      <c r="H325" s="146">
        <f>IF($C$48="Investigación industrial",IFERROR(INDEX('4. Presupuesto Total '!$G$25:$G$43,MATCH(G325,'4. Presupuesto Total '!$B$25:$B$43,0)),""),IFERROR(INDEX('4. Presupuesto Total '!$H$25:$H$43,MATCH(G325,'4. Presupuesto Total '!$B$25:$B$43,0)),))</f>
        <v>0</v>
      </c>
      <c r="I325" s="67">
        <v>1</v>
      </c>
      <c r="J325" s="67"/>
      <c r="K325" s="67"/>
      <c r="L325" s="67"/>
      <c r="M325" s="67"/>
      <c r="N325" s="67"/>
      <c r="O325" s="145">
        <f t="shared" si="53"/>
        <v>0</v>
      </c>
      <c r="P325" s="70"/>
      <c r="Q325" s="70"/>
      <c r="R325" s="70"/>
      <c r="S325" s="71"/>
      <c r="T325" s="71"/>
      <c r="U325" s="147">
        <f t="shared" si="54"/>
        <v>0</v>
      </c>
      <c r="V325" s="147">
        <f t="shared" si="55"/>
        <v>0</v>
      </c>
      <c r="W325" s="147">
        <f t="shared" si="56"/>
        <v>0</v>
      </c>
      <c r="X325" s="71"/>
      <c r="Y325" s="91"/>
      <c r="Z325" s="91"/>
      <c r="AA325" s="147">
        <f t="shared" si="57"/>
        <v>0</v>
      </c>
      <c r="AB325" s="73"/>
      <c r="AC325" s="92"/>
      <c r="AD325" s="91"/>
      <c r="AE325" s="147">
        <f t="shared" si="58"/>
        <v>0</v>
      </c>
      <c r="AF325" s="73"/>
      <c r="AG325" s="92"/>
      <c r="AH325" s="91"/>
      <c r="AI325" s="147">
        <f t="shared" si="59"/>
        <v>0</v>
      </c>
      <c r="AJ325" s="147">
        <f t="shared" si="60"/>
        <v>0</v>
      </c>
      <c r="AK325" s="147">
        <f t="shared" si="61"/>
        <v>0</v>
      </c>
      <c r="AL325" s="147">
        <f t="shared" si="62"/>
        <v>0</v>
      </c>
      <c r="AM325" s="73"/>
      <c r="AN325" s="73"/>
      <c r="AO325" s="147">
        <f t="shared" si="63"/>
        <v>0</v>
      </c>
      <c r="AR325" s="94" t="str">
        <f t="shared" si="64"/>
        <v/>
      </c>
      <c r="AS325" s="72">
        <f>IF(P325&gt;'Costes máximos'!$D$22,'Costes máximos'!$D$22,P325)</f>
        <v>0</v>
      </c>
      <c r="AT325" s="72">
        <f>IF(Q325&gt;'Costes máximos'!$D$22,'Costes máximos'!$D$22,Q325)</f>
        <v>0</v>
      </c>
      <c r="AU325" s="72">
        <f>IF(R325&gt;'Costes máximos'!$D$22,'Costes máximos'!$D$22,R325)</f>
        <v>0</v>
      </c>
      <c r="AV325" s="72">
        <f>IF(S325&gt;'Costes máximos'!$D$22,'Costes máximos'!$D$22,S325)</f>
        <v>0</v>
      </c>
      <c r="AW325" s="72">
        <f>IF(T325&gt;'Costes máximos'!$D$22,'Costes máximos'!$D$22,T325)</f>
        <v>0</v>
      </c>
    </row>
    <row r="326" spans="2:49" outlineLevel="1" x14ac:dyDescent="0.3">
      <c r="B326" s="101"/>
      <c r="C326" s="102"/>
      <c r="D326" s="102"/>
      <c r="E326" s="102"/>
      <c r="F326" s="145">
        <f>IFERROR(INDEX('2. Paquetes y Tareas'!$F$16:$F$65,MATCH(AR326,'2. Paquetes y Tareas'!$E$16:$E$65,0)),0)</f>
        <v>0</v>
      </c>
      <c r="G326" s="88"/>
      <c r="H326" s="146">
        <f>IF($C$48="Investigación industrial",IFERROR(INDEX('4. Presupuesto Total '!$G$25:$G$43,MATCH(G326,'4. Presupuesto Total '!$B$25:$B$43,0)),""),IFERROR(INDEX('4. Presupuesto Total '!$H$25:$H$43,MATCH(G326,'4. Presupuesto Total '!$B$25:$B$43,0)),))</f>
        <v>0</v>
      </c>
      <c r="I326" s="67">
        <v>1</v>
      </c>
      <c r="J326" s="67"/>
      <c r="K326" s="67"/>
      <c r="L326" s="67"/>
      <c r="M326" s="67"/>
      <c r="N326" s="67"/>
      <c r="O326" s="145">
        <f t="shared" si="53"/>
        <v>0</v>
      </c>
      <c r="P326" s="70"/>
      <c r="Q326" s="70"/>
      <c r="R326" s="70"/>
      <c r="S326" s="71"/>
      <c r="T326" s="71"/>
      <c r="U326" s="147">
        <f t="shared" si="54"/>
        <v>0</v>
      </c>
      <c r="V326" s="147">
        <f t="shared" si="55"/>
        <v>0</v>
      </c>
      <c r="W326" s="147">
        <f t="shared" si="56"/>
        <v>0</v>
      </c>
      <c r="X326" s="71"/>
      <c r="Y326" s="91"/>
      <c r="Z326" s="91"/>
      <c r="AA326" s="147">
        <f t="shared" si="57"/>
        <v>0</v>
      </c>
      <c r="AB326" s="73"/>
      <c r="AC326" s="92"/>
      <c r="AD326" s="91"/>
      <c r="AE326" s="147">
        <f t="shared" si="58"/>
        <v>0</v>
      </c>
      <c r="AF326" s="73"/>
      <c r="AG326" s="92"/>
      <c r="AH326" s="91"/>
      <c r="AI326" s="147">
        <f t="shared" si="59"/>
        <v>0</v>
      </c>
      <c r="AJ326" s="147">
        <f t="shared" si="60"/>
        <v>0</v>
      </c>
      <c r="AK326" s="147">
        <f t="shared" si="61"/>
        <v>0</v>
      </c>
      <c r="AL326" s="147">
        <f t="shared" si="62"/>
        <v>0</v>
      </c>
      <c r="AM326" s="73"/>
      <c r="AN326" s="73"/>
      <c r="AO326" s="147">
        <f t="shared" si="63"/>
        <v>0</v>
      </c>
      <c r="AR326" s="94" t="str">
        <f t="shared" si="64"/>
        <v/>
      </c>
      <c r="AS326" s="72">
        <f>IF(P326&gt;'Costes máximos'!$D$22,'Costes máximos'!$D$22,P326)</f>
        <v>0</v>
      </c>
      <c r="AT326" s="72">
        <f>IF(Q326&gt;'Costes máximos'!$D$22,'Costes máximos'!$D$22,Q326)</f>
        <v>0</v>
      </c>
      <c r="AU326" s="72">
        <f>IF(R326&gt;'Costes máximos'!$D$22,'Costes máximos'!$D$22,R326)</f>
        <v>0</v>
      </c>
      <c r="AV326" s="72">
        <f>IF(S326&gt;'Costes máximos'!$D$22,'Costes máximos'!$D$22,S326)</f>
        <v>0</v>
      </c>
      <c r="AW326" s="72">
        <f>IF(T326&gt;'Costes máximos'!$D$22,'Costes máximos'!$D$22,T326)</f>
        <v>0</v>
      </c>
    </row>
    <row r="327" spans="2:49" outlineLevel="1" x14ac:dyDescent="0.3">
      <c r="B327" s="101"/>
      <c r="C327" s="102"/>
      <c r="D327" s="102"/>
      <c r="E327" s="102"/>
      <c r="F327" s="145">
        <f>IFERROR(INDEX('2. Paquetes y Tareas'!$F$16:$F$65,MATCH(AR327,'2. Paquetes y Tareas'!$E$16:$E$65,0)),0)</f>
        <v>0</v>
      </c>
      <c r="G327" s="88"/>
      <c r="H327" s="146">
        <f>IF($C$48="Investigación industrial",IFERROR(INDEX('4. Presupuesto Total '!$G$25:$G$43,MATCH(G327,'4. Presupuesto Total '!$B$25:$B$43,0)),""),IFERROR(INDEX('4. Presupuesto Total '!$H$25:$H$43,MATCH(G327,'4. Presupuesto Total '!$B$25:$B$43,0)),))</f>
        <v>0</v>
      </c>
      <c r="I327" s="67">
        <v>1</v>
      </c>
      <c r="J327" s="67"/>
      <c r="K327" s="67"/>
      <c r="L327" s="67"/>
      <c r="M327" s="67"/>
      <c r="N327" s="67"/>
      <c r="O327" s="145">
        <f t="shared" si="53"/>
        <v>0</v>
      </c>
      <c r="P327" s="70"/>
      <c r="Q327" s="70"/>
      <c r="R327" s="70"/>
      <c r="S327" s="71"/>
      <c r="T327" s="71"/>
      <c r="U327" s="147">
        <f t="shared" si="54"/>
        <v>0</v>
      </c>
      <c r="V327" s="147">
        <f t="shared" si="55"/>
        <v>0</v>
      </c>
      <c r="W327" s="147">
        <f t="shared" si="56"/>
        <v>0</v>
      </c>
      <c r="X327" s="71"/>
      <c r="Y327" s="91"/>
      <c r="Z327" s="91"/>
      <c r="AA327" s="147">
        <f t="shared" si="57"/>
        <v>0</v>
      </c>
      <c r="AB327" s="73"/>
      <c r="AC327" s="92"/>
      <c r="AD327" s="91"/>
      <c r="AE327" s="147">
        <f t="shared" si="58"/>
        <v>0</v>
      </c>
      <c r="AF327" s="73"/>
      <c r="AG327" s="92"/>
      <c r="AH327" s="91"/>
      <c r="AI327" s="147">
        <f t="shared" si="59"/>
        <v>0</v>
      </c>
      <c r="AJ327" s="147">
        <f t="shared" si="60"/>
        <v>0</v>
      </c>
      <c r="AK327" s="147">
        <f t="shared" si="61"/>
        <v>0</v>
      </c>
      <c r="AL327" s="147">
        <f t="shared" si="62"/>
        <v>0</v>
      </c>
      <c r="AM327" s="73"/>
      <c r="AN327" s="73"/>
      <c r="AO327" s="147">
        <f t="shared" si="63"/>
        <v>0</v>
      </c>
      <c r="AR327" s="94" t="str">
        <f t="shared" si="64"/>
        <v/>
      </c>
      <c r="AS327" s="72">
        <f>IF(P327&gt;'Costes máximos'!$D$22,'Costes máximos'!$D$22,P327)</f>
        <v>0</v>
      </c>
      <c r="AT327" s="72">
        <f>IF(Q327&gt;'Costes máximos'!$D$22,'Costes máximos'!$D$22,Q327)</f>
        <v>0</v>
      </c>
      <c r="AU327" s="72">
        <f>IF(R327&gt;'Costes máximos'!$D$22,'Costes máximos'!$D$22,R327)</f>
        <v>0</v>
      </c>
      <c r="AV327" s="72">
        <f>IF(S327&gt;'Costes máximos'!$D$22,'Costes máximos'!$D$22,S327)</f>
        <v>0</v>
      </c>
      <c r="AW327" s="72">
        <f>IF(T327&gt;'Costes máximos'!$D$22,'Costes máximos'!$D$22,T327)</f>
        <v>0</v>
      </c>
    </row>
    <row r="328" spans="2:49" outlineLevel="1" x14ac:dyDescent="0.3">
      <c r="B328" s="101"/>
      <c r="C328" s="102"/>
      <c r="D328" s="102"/>
      <c r="E328" s="102"/>
      <c r="F328" s="145">
        <f>IFERROR(INDEX('2. Paquetes y Tareas'!$F$16:$F$65,MATCH(AR328,'2. Paquetes y Tareas'!$E$16:$E$65,0)),0)</f>
        <v>0</v>
      </c>
      <c r="G328" s="88"/>
      <c r="H328" s="146">
        <f>IF($C$48="Investigación industrial",IFERROR(INDEX('4. Presupuesto Total '!$G$25:$G$43,MATCH(G328,'4. Presupuesto Total '!$B$25:$B$43,0)),""),IFERROR(INDEX('4. Presupuesto Total '!$H$25:$H$43,MATCH(G328,'4. Presupuesto Total '!$B$25:$B$43,0)),))</f>
        <v>0</v>
      </c>
      <c r="I328" s="67">
        <v>1</v>
      </c>
      <c r="J328" s="67"/>
      <c r="K328" s="67"/>
      <c r="L328" s="67"/>
      <c r="M328" s="67"/>
      <c r="N328" s="67"/>
      <c r="O328" s="145">
        <f t="shared" si="53"/>
        <v>0</v>
      </c>
      <c r="P328" s="70"/>
      <c r="Q328" s="70"/>
      <c r="R328" s="70"/>
      <c r="S328" s="71"/>
      <c r="T328" s="71"/>
      <c r="U328" s="147">
        <f t="shared" si="54"/>
        <v>0</v>
      </c>
      <c r="V328" s="147">
        <f t="shared" si="55"/>
        <v>0</v>
      </c>
      <c r="W328" s="147">
        <f t="shared" si="56"/>
        <v>0</v>
      </c>
      <c r="X328" s="71"/>
      <c r="Y328" s="91"/>
      <c r="Z328" s="91"/>
      <c r="AA328" s="147">
        <f t="shared" si="57"/>
        <v>0</v>
      </c>
      <c r="AB328" s="73"/>
      <c r="AC328" s="92"/>
      <c r="AD328" s="91"/>
      <c r="AE328" s="147">
        <f t="shared" si="58"/>
        <v>0</v>
      </c>
      <c r="AF328" s="73"/>
      <c r="AG328" s="92"/>
      <c r="AH328" s="91"/>
      <c r="AI328" s="147">
        <f t="shared" si="59"/>
        <v>0</v>
      </c>
      <c r="AJ328" s="147">
        <f t="shared" si="60"/>
        <v>0</v>
      </c>
      <c r="AK328" s="147">
        <f t="shared" si="61"/>
        <v>0</v>
      </c>
      <c r="AL328" s="147">
        <f t="shared" si="62"/>
        <v>0</v>
      </c>
      <c r="AM328" s="73"/>
      <c r="AN328" s="73"/>
      <c r="AO328" s="147">
        <f t="shared" si="63"/>
        <v>0</v>
      </c>
      <c r="AR328" s="94" t="str">
        <f t="shared" si="64"/>
        <v/>
      </c>
      <c r="AS328" s="72">
        <f>IF(P328&gt;'Costes máximos'!$D$22,'Costes máximos'!$D$22,P328)</f>
        <v>0</v>
      </c>
      <c r="AT328" s="72">
        <f>IF(Q328&gt;'Costes máximos'!$D$22,'Costes máximos'!$D$22,Q328)</f>
        <v>0</v>
      </c>
      <c r="AU328" s="72">
        <f>IF(R328&gt;'Costes máximos'!$D$22,'Costes máximos'!$D$22,R328)</f>
        <v>0</v>
      </c>
      <c r="AV328" s="72">
        <f>IF(S328&gt;'Costes máximos'!$D$22,'Costes máximos'!$D$22,S328)</f>
        <v>0</v>
      </c>
      <c r="AW328" s="72">
        <f>IF(T328&gt;'Costes máximos'!$D$22,'Costes máximos'!$D$22,T328)</f>
        <v>0</v>
      </c>
    </row>
    <row r="329" spans="2:49" outlineLevel="1" x14ac:dyDescent="0.3">
      <c r="B329" s="101"/>
      <c r="C329" s="102"/>
      <c r="D329" s="102"/>
      <c r="E329" s="102"/>
      <c r="F329" s="145">
        <f>IFERROR(INDEX('2. Paquetes y Tareas'!$F$16:$F$65,MATCH(AR329,'2. Paquetes y Tareas'!$E$16:$E$65,0)),0)</f>
        <v>0</v>
      </c>
      <c r="G329" s="88"/>
      <c r="H329" s="146">
        <f>IF($C$48="Investigación industrial",IFERROR(INDEX('4. Presupuesto Total '!$G$25:$G$43,MATCH(G329,'4. Presupuesto Total '!$B$25:$B$43,0)),""),IFERROR(INDEX('4. Presupuesto Total '!$H$25:$H$43,MATCH(G329,'4. Presupuesto Total '!$B$25:$B$43,0)),))</f>
        <v>0</v>
      </c>
      <c r="I329" s="67">
        <v>1</v>
      </c>
      <c r="J329" s="67"/>
      <c r="K329" s="67"/>
      <c r="L329" s="67"/>
      <c r="M329" s="67"/>
      <c r="N329" s="67"/>
      <c r="O329" s="145">
        <f t="shared" si="53"/>
        <v>0</v>
      </c>
      <c r="P329" s="70"/>
      <c r="Q329" s="70"/>
      <c r="R329" s="70"/>
      <c r="S329" s="71"/>
      <c r="T329" s="71"/>
      <c r="U329" s="147">
        <f t="shared" si="54"/>
        <v>0</v>
      </c>
      <c r="V329" s="147">
        <f t="shared" si="55"/>
        <v>0</v>
      </c>
      <c r="W329" s="147">
        <f t="shared" si="56"/>
        <v>0</v>
      </c>
      <c r="X329" s="71"/>
      <c r="Y329" s="91"/>
      <c r="Z329" s="91"/>
      <c r="AA329" s="147">
        <f t="shared" si="57"/>
        <v>0</v>
      </c>
      <c r="AB329" s="73"/>
      <c r="AC329" s="92"/>
      <c r="AD329" s="91"/>
      <c r="AE329" s="147">
        <f t="shared" si="58"/>
        <v>0</v>
      </c>
      <c r="AF329" s="73"/>
      <c r="AG329" s="92"/>
      <c r="AH329" s="91"/>
      <c r="AI329" s="147">
        <f t="shared" si="59"/>
        <v>0</v>
      </c>
      <c r="AJ329" s="147">
        <f t="shared" si="60"/>
        <v>0</v>
      </c>
      <c r="AK329" s="147">
        <f t="shared" si="61"/>
        <v>0</v>
      </c>
      <c r="AL329" s="147">
        <f t="shared" si="62"/>
        <v>0</v>
      </c>
      <c r="AM329" s="73"/>
      <c r="AN329" s="73"/>
      <c r="AO329" s="147">
        <f t="shared" si="63"/>
        <v>0</v>
      </c>
      <c r="AR329" s="94" t="str">
        <f t="shared" si="64"/>
        <v/>
      </c>
      <c r="AS329" s="72">
        <f>IF(P329&gt;'Costes máximos'!$D$22,'Costes máximos'!$D$22,P329)</f>
        <v>0</v>
      </c>
      <c r="AT329" s="72">
        <f>IF(Q329&gt;'Costes máximos'!$D$22,'Costes máximos'!$D$22,Q329)</f>
        <v>0</v>
      </c>
      <c r="AU329" s="72">
        <f>IF(R329&gt;'Costes máximos'!$D$22,'Costes máximos'!$D$22,R329)</f>
        <v>0</v>
      </c>
      <c r="AV329" s="72">
        <f>IF(S329&gt;'Costes máximos'!$D$22,'Costes máximos'!$D$22,S329)</f>
        <v>0</v>
      </c>
      <c r="AW329" s="72">
        <f>IF(T329&gt;'Costes máximos'!$D$22,'Costes máximos'!$D$22,T329)</f>
        <v>0</v>
      </c>
    </row>
    <row r="330" spans="2:49" outlineLevel="1" x14ac:dyDescent="0.3">
      <c r="B330" s="101"/>
      <c r="C330" s="102"/>
      <c r="D330" s="102"/>
      <c r="E330" s="102"/>
      <c r="F330" s="145">
        <f>IFERROR(INDEX('2. Paquetes y Tareas'!$F$16:$F$65,MATCH(AR330,'2. Paquetes y Tareas'!$E$16:$E$65,0)),0)</f>
        <v>0</v>
      </c>
      <c r="G330" s="88"/>
      <c r="H330" s="146">
        <f>IF($C$48="Investigación industrial",IFERROR(INDEX('4. Presupuesto Total '!$G$25:$G$43,MATCH(G330,'4. Presupuesto Total '!$B$25:$B$43,0)),""),IFERROR(INDEX('4. Presupuesto Total '!$H$25:$H$43,MATCH(G330,'4. Presupuesto Total '!$B$25:$B$43,0)),))</f>
        <v>0</v>
      </c>
      <c r="I330" s="67">
        <v>1</v>
      </c>
      <c r="J330" s="67"/>
      <c r="K330" s="67"/>
      <c r="L330" s="67"/>
      <c r="M330" s="67"/>
      <c r="N330" s="67"/>
      <c r="O330" s="145">
        <f t="shared" si="53"/>
        <v>0</v>
      </c>
      <c r="P330" s="70"/>
      <c r="Q330" s="70"/>
      <c r="R330" s="70"/>
      <c r="S330" s="71"/>
      <c r="T330" s="71"/>
      <c r="U330" s="147">
        <f t="shared" si="54"/>
        <v>0</v>
      </c>
      <c r="V330" s="147">
        <f t="shared" si="55"/>
        <v>0</v>
      </c>
      <c r="W330" s="147">
        <f t="shared" si="56"/>
        <v>0</v>
      </c>
      <c r="X330" s="71"/>
      <c r="Y330" s="91"/>
      <c r="Z330" s="91"/>
      <c r="AA330" s="147">
        <f t="shared" si="57"/>
        <v>0</v>
      </c>
      <c r="AB330" s="73"/>
      <c r="AC330" s="92"/>
      <c r="AD330" s="91"/>
      <c r="AE330" s="147">
        <f t="shared" si="58"/>
        <v>0</v>
      </c>
      <c r="AF330" s="73"/>
      <c r="AG330" s="92"/>
      <c r="AH330" s="91"/>
      <c r="AI330" s="147">
        <f t="shared" si="59"/>
        <v>0</v>
      </c>
      <c r="AJ330" s="147">
        <f t="shared" si="60"/>
        <v>0</v>
      </c>
      <c r="AK330" s="147">
        <f t="shared" si="61"/>
        <v>0</v>
      </c>
      <c r="AL330" s="147">
        <f t="shared" si="62"/>
        <v>0</v>
      </c>
      <c r="AM330" s="73"/>
      <c r="AN330" s="73"/>
      <c r="AO330" s="147">
        <f t="shared" si="63"/>
        <v>0</v>
      </c>
      <c r="AR330" s="94" t="str">
        <f t="shared" si="64"/>
        <v/>
      </c>
      <c r="AS330" s="72">
        <f>IF(P330&gt;'Costes máximos'!$D$22,'Costes máximos'!$D$22,P330)</f>
        <v>0</v>
      </c>
      <c r="AT330" s="72">
        <f>IF(Q330&gt;'Costes máximos'!$D$22,'Costes máximos'!$D$22,Q330)</f>
        <v>0</v>
      </c>
      <c r="AU330" s="72">
        <f>IF(R330&gt;'Costes máximos'!$D$22,'Costes máximos'!$D$22,R330)</f>
        <v>0</v>
      </c>
      <c r="AV330" s="72">
        <f>IF(S330&gt;'Costes máximos'!$D$22,'Costes máximos'!$D$22,S330)</f>
        <v>0</v>
      </c>
      <c r="AW330" s="72">
        <f>IF(T330&gt;'Costes máximos'!$D$22,'Costes máximos'!$D$22,T330)</f>
        <v>0</v>
      </c>
    </row>
    <row r="331" spans="2:49" outlineLevel="1" x14ac:dyDescent="0.3">
      <c r="B331" s="101"/>
      <c r="C331" s="102"/>
      <c r="D331" s="102"/>
      <c r="E331" s="102"/>
      <c r="F331" s="145">
        <f>IFERROR(INDEX('2. Paquetes y Tareas'!$F$16:$F$65,MATCH(AR331,'2. Paquetes y Tareas'!$E$16:$E$65,0)),0)</f>
        <v>0</v>
      </c>
      <c r="G331" s="88"/>
      <c r="H331" s="146">
        <f>IF($C$48="Investigación industrial",IFERROR(INDEX('4. Presupuesto Total '!$G$25:$G$43,MATCH(G331,'4. Presupuesto Total '!$B$25:$B$43,0)),""),IFERROR(INDEX('4. Presupuesto Total '!$H$25:$H$43,MATCH(G331,'4. Presupuesto Total '!$B$25:$B$43,0)),))</f>
        <v>0</v>
      </c>
      <c r="I331" s="67">
        <v>1</v>
      </c>
      <c r="J331" s="67"/>
      <c r="K331" s="67"/>
      <c r="L331" s="67"/>
      <c r="M331" s="67"/>
      <c r="N331" s="67"/>
      <c r="O331" s="145">
        <f t="shared" si="53"/>
        <v>0</v>
      </c>
      <c r="P331" s="70"/>
      <c r="Q331" s="70"/>
      <c r="R331" s="70"/>
      <c r="S331" s="71"/>
      <c r="T331" s="71"/>
      <c r="U331" s="147">
        <f t="shared" si="54"/>
        <v>0</v>
      </c>
      <c r="V331" s="147">
        <f t="shared" si="55"/>
        <v>0</v>
      </c>
      <c r="W331" s="147">
        <f t="shared" si="56"/>
        <v>0</v>
      </c>
      <c r="X331" s="71"/>
      <c r="Y331" s="91"/>
      <c r="Z331" s="91"/>
      <c r="AA331" s="147">
        <f t="shared" si="57"/>
        <v>0</v>
      </c>
      <c r="AB331" s="73"/>
      <c r="AC331" s="92"/>
      <c r="AD331" s="91"/>
      <c r="AE331" s="147">
        <f t="shared" si="58"/>
        <v>0</v>
      </c>
      <c r="AF331" s="73"/>
      <c r="AG331" s="92"/>
      <c r="AH331" s="91"/>
      <c r="AI331" s="147">
        <f t="shared" si="59"/>
        <v>0</v>
      </c>
      <c r="AJ331" s="147">
        <f t="shared" si="60"/>
        <v>0</v>
      </c>
      <c r="AK331" s="147">
        <f t="shared" si="61"/>
        <v>0</v>
      </c>
      <c r="AL331" s="147">
        <f t="shared" si="62"/>
        <v>0</v>
      </c>
      <c r="AM331" s="73"/>
      <c r="AN331" s="73"/>
      <c r="AO331" s="147">
        <f t="shared" si="63"/>
        <v>0</v>
      </c>
      <c r="AR331" s="94" t="str">
        <f t="shared" si="64"/>
        <v/>
      </c>
      <c r="AS331" s="72">
        <f>IF(P331&gt;'Costes máximos'!$D$22,'Costes máximos'!$D$22,P331)</f>
        <v>0</v>
      </c>
      <c r="AT331" s="72">
        <f>IF(Q331&gt;'Costes máximos'!$D$22,'Costes máximos'!$D$22,Q331)</f>
        <v>0</v>
      </c>
      <c r="AU331" s="72">
        <f>IF(R331&gt;'Costes máximos'!$D$22,'Costes máximos'!$D$22,R331)</f>
        <v>0</v>
      </c>
      <c r="AV331" s="72">
        <f>IF(S331&gt;'Costes máximos'!$D$22,'Costes máximos'!$D$22,S331)</f>
        <v>0</v>
      </c>
      <c r="AW331" s="72">
        <f>IF(T331&gt;'Costes máximos'!$D$22,'Costes máximos'!$D$22,T331)</f>
        <v>0</v>
      </c>
    </row>
    <row r="332" spans="2:49" outlineLevel="1" x14ac:dyDescent="0.3">
      <c r="B332" s="101"/>
      <c r="C332" s="102"/>
      <c r="D332" s="102"/>
      <c r="E332" s="102"/>
      <c r="F332" s="145">
        <f>IFERROR(INDEX('2. Paquetes y Tareas'!$F$16:$F$65,MATCH(AR332,'2. Paquetes y Tareas'!$E$16:$E$65,0)),0)</f>
        <v>0</v>
      </c>
      <c r="G332" s="88"/>
      <c r="H332" s="146">
        <f>IF($C$48="Investigación industrial",IFERROR(INDEX('4. Presupuesto Total '!$G$25:$G$43,MATCH(G332,'4. Presupuesto Total '!$B$25:$B$43,0)),""),IFERROR(INDEX('4. Presupuesto Total '!$H$25:$H$43,MATCH(G332,'4. Presupuesto Total '!$B$25:$B$43,0)),))</f>
        <v>0</v>
      </c>
      <c r="I332" s="67">
        <v>1</v>
      </c>
      <c r="J332" s="67"/>
      <c r="K332" s="67"/>
      <c r="L332" s="67"/>
      <c r="M332" s="67"/>
      <c r="N332" s="67"/>
      <c r="O332" s="145">
        <f t="shared" si="53"/>
        <v>0</v>
      </c>
      <c r="P332" s="70"/>
      <c r="Q332" s="70"/>
      <c r="R332" s="70"/>
      <c r="S332" s="71"/>
      <c r="T332" s="71"/>
      <c r="U332" s="147">
        <f t="shared" si="54"/>
        <v>0</v>
      </c>
      <c r="V332" s="147">
        <f t="shared" si="55"/>
        <v>0</v>
      </c>
      <c r="W332" s="147">
        <f t="shared" si="56"/>
        <v>0</v>
      </c>
      <c r="X332" s="71"/>
      <c r="Y332" s="91"/>
      <c r="Z332" s="91"/>
      <c r="AA332" s="147">
        <f t="shared" si="57"/>
        <v>0</v>
      </c>
      <c r="AB332" s="73"/>
      <c r="AC332" s="92"/>
      <c r="AD332" s="91"/>
      <c r="AE332" s="147">
        <f t="shared" si="58"/>
        <v>0</v>
      </c>
      <c r="AF332" s="73"/>
      <c r="AG332" s="92"/>
      <c r="AH332" s="91"/>
      <c r="AI332" s="147">
        <f t="shared" si="59"/>
        <v>0</v>
      </c>
      <c r="AJ332" s="147">
        <f t="shared" si="60"/>
        <v>0</v>
      </c>
      <c r="AK332" s="147">
        <f t="shared" si="61"/>
        <v>0</v>
      </c>
      <c r="AL332" s="147">
        <f t="shared" si="62"/>
        <v>0</v>
      </c>
      <c r="AM332" s="73"/>
      <c r="AN332" s="73"/>
      <c r="AO332" s="147">
        <f t="shared" si="63"/>
        <v>0</v>
      </c>
      <c r="AR332" s="94" t="str">
        <f t="shared" si="64"/>
        <v/>
      </c>
      <c r="AS332" s="72">
        <f>IF(P332&gt;'Costes máximos'!$D$22,'Costes máximos'!$D$22,P332)</f>
        <v>0</v>
      </c>
      <c r="AT332" s="72">
        <f>IF(Q332&gt;'Costes máximos'!$D$22,'Costes máximos'!$D$22,Q332)</f>
        <v>0</v>
      </c>
      <c r="AU332" s="72">
        <f>IF(R332&gt;'Costes máximos'!$D$22,'Costes máximos'!$D$22,R332)</f>
        <v>0</v>
      </c>
      <c r="AV332" s="72">
        <f>IF(S332&gt;'Costes máximos'!$D$22,'Costes máximos'!$D$22,S332)</f>
        <v>0</v>
      </c>
      <c r="AW332" s="72">
        <f>IF(T332&gt;'Costes máximos'!$D$22,'Costes máximos'!$D$22,T332)</f>
        <v>0</v>
      </c>
    </row>
    <row r="333" spans="2:49" outlineLevel="1" x14ac:dyDescent="0.3">
      <c r="B333" s="101"/>
      <c r="C333" s="102"/>
      <c r="D333" s="102"/>
      <c r="E333" s="102"/>
      <c r="F333" s="145">
        <f>IFERROR(INDEX('2. Paquetes y Tareas'!$F$16:$F$65,MATCH(AR333,'2. Paquetes y Tareas'!$E$16:$E$65,0)),0)</f>
        <v>0</v>
      </c>
      <c r="G333" s="88"/>
      <c r="H333" s="146">
        <f>IF($C$48="Investigación industrial",IFERROR(INDEX('4. Presupuesto Total '!$G$25:$G$43,MATCH(G333,'4. Presupuesto Total '!$B$25:$B$43,0)),""),IFERROR(INDEX('4. Presupuesto Total '!$H$25:$H$43,MATCH(G333,'4. Presupuesto Total '!$B$25:$B$43,0)),))</f>
        <v>0</v>
      </c>
      <c r="I333" s="67">
        <v>1</v>
      </c>
      <c r="J333" s="67"/>
      <c r="K333" s="67"/>
      <c r="L333" s="67"/>
      <c r="M333" s="67"/>
      <c r="N333" s="67"/>
      <c r="O333" s="145">
        <f t="shared" si="53"/>
        <v>0</v>
      </c>
      <c r="P333" s="70"/>
      <c r="Q333" s="70"/>
      <c r="R333" s="70"/>
      <c r="S333" s="71"/>
      <c r="T333" s="71"/>
      <c r="U333" s="147">
        <f t="shared" si="54"/>
        <v>0</v>
      </c>
      <c r="V333" s="147">
        <f t="shared" si="55"/>
        <v>0</v>
      </c>
      <c r="W333" s="147">
        <f t="shared" si="56"/>
        <v>0</v>
      </c>
      <c r="X333" s="71"/>
      <c r="Y333" s="91"/>
      <c r="Z333" s="91"/>
      <c r="AA333" s="147">
        <f t="shared" si="57"/>
        <v>0</v>
      </c>
      <c r="AB333" s="73"/>
      <c r="AC333" s="92"/>
      <c r="AD333" s="91"/>
      <c r="AE333" s="147">
        <f t="shared" si="58"/>
        <v>0</v>
      </c>
      <c r="AF333" s="73"/>
      <c r="AG333" s="92"/>
      <c r="AH333" s="91"/>
      <c r="AI333" s="147">
        <f t="shared" si="59"/>
        <v>0</v>
      </c>
      <c r="AJ333" s="147">
        <f t="shared" si="60"/>
        <v>0</v>
      </c>
      <c r="AK333" s="147">
        <f t="shared" si="61"/>
        <v>0</v>
      </c>
      <c r="AL333" s="147">
        <f t="shared" si="62"/>
        <v>0</v>
      </c>
      <c r="AM333" s="73"/>
      <c r="AN333" s="73"/>
      <c r="AO333" s="147">
        <f t="shared" si="63"/>
        <v>0</v>
      </c>
      <c r="AR333" s="94" t="str">
        <f t="shared" si="64"/>
        <v/>
      </c>
      <c r="AS333" s="72">
        <f>IF(P333&gt;'Costes máximos'!$D$22,'Costes máximos'!$D$22,P333)</f>
        <v>0</v>
      </c>
      <c r="AT333" s="72">
        <f>IF(Q333&gt;'Costes máximos'!$D$22,'Costes máximos'!$D$22,Q333)</f>
        <v>0</v>
      </c>
      <c r="AU333" s="72">
        <f>IF(R333&gt;'Costes máximos'!$D$22,'Costes máximos'!$D$22,R333)</f>
        <v>0</v>
      </c>
      <c r="AV333" s="72">
        <f>IF(S333&gt;'Costes máximos'!$D$22,'Costes máximos'!$D$22,S333)</f>
        <v>0</v>
      </c>
      <c r="AW333" s="72">
        <f>IF(T333&gt;'Costes máximos'!$D$22,'Costes máximos'!$D$22,T333)</f>
        <v>0</v>
      </c>
    </row>
    <row r="334" spans="2:49" outlineLevel="1" x14ac:dyDescent="0.3">
      <c r="B334" s="101"/>
      <c r="C334" s="102"/>
      <c r="D334" s="102"/>
      <c r="E334" s="102"/>
      <c r="F334" s="145">
        <f>IFERROR(INDEX('2. Paquetes y Tareas'!$F$16:$F$65,MATCH(AR334,'2. Paquetes y Tareas'!$E$16:$E$65,0)),0)</f>
        <v>0</v>
      </c>
      <c r="G334" s="88"/>
      <c r="H334" s="146">
        <f>IF($C$48="Investigación industrial",IFERROR(INDEX('4. Presupuesto Total '!$G$25:$G$43,MATCH(G334,'4. Presupuesto Total '!$B$25:$B$43,0)),""),IFERROR(INDEX('4. Presupuesto Total '!$H$25:$H$43,MATCH(G334,'4. Presupuesto Total '!$B$25:$B$43,0)),))</f>
        <v>0</v>
      </c>
      <c r="I334" s="67">
        <v>1</v>
      </c>
      <c r="J334" s="67"/>
      <c r="K334" s="67"/>
      <c r="L334" s="67"/>
      <c r="M334" s="67"/>
      <c r="N334" s="67"/>
      <c r="O334" s="145">
        <f t="shared" si="53"/>
        <v>0</v>
      </c>
      <c r="P334" s="70"/>
      <c r="Q334" s="70"/>
      <c r="R334" s="70"/>
      <c r="S334" s="71"/>
      <c r="T334" s="71"/>
      <c r="U334" s="147">
        <f t="shared" si="54"/>
        <v>0</v>
      </c>
      <c r="V334" s="147">
        <f t="shared" si="55"/>
        <v>0</v>
      </c>
      <c r="W334" s="147">
        <f t="shared" si="56"/>
        <v>0</v>
      </c>
      <c r="X334" s="71"/>
      <c r="Y334" s="91"/>
      <c r="Z334" s="91"/>
      <c r="AA334" s="147">
        <f t="shared" si="57"/>
        <v>0</v>
      </c>
      <c r="AB334" s="73"/>
      <c r="AC334" s="92"/>
      <c r="AD334" s="91"/>
      <c r="AE334" s="147">
        <f t="shared" si="58"/>
        <v>0</v>
      </c>
      <c r="AF334" s="73"/>
      <c r="AG334" s="92"/>
      <c r="AH334" s="91"/>
      <c r="AI334" s="147">
        <f t="shared" si="59"/>
        <v>0</v>
      </c>
      <c r="AJ334" s="147">
        <f t="shared" si="60"/>
        <v>0</v>
      </c>
      <c r="AK334" s="147">
        <f t="shared" si="61"/>
        <v>0</v>
      </c>
      <c r="AL334" s="147">
        <f t="shared" si="62"/>
        <v>0</v>
      </c>
      <c r="AM334" s="73"/>
      <c r="AN334" s="73"/>
      <c r="AO334" s="147">
        <f t="shared" si="63"/>
        <v>0</v>
      </c>
      <c r="AR334" s="94" t="str">
        <f t="shared" si="64"/>
        <v/>
      </c>
      <c r="AS334" s="72">
        <f>IF(P334&gt;'Costes máximos'!$D$22,'Costes máximos'!$D$22,P334)</f>
        <v>0</v>
      </c>
      <c r="AT334" s="72">
        <f>IF(Q334&gt;'Costes máximos'!$D$22,'Costes máximos'!$D$22,Q334)</f>
        <v>0</v>
      </c>
      <c r="AU334" s="72">
        <f>IF(R334&gt;'Costes máximos'!$D$22,'Costes máximos'!$D$22,R334)</f>
        <v>0</v>
      </c>
      <c r="AV334" s="72">
        <f>IF(S334&gt;'Costes máximos'!$D$22,'Costes máximos'!$D$22,S334)</f>
        <v>0</v>
      </c>
      <c r="AW334" s="72">
        <f>IF(T334&gt;'Costes máximos'!$D$22,'Costes máximos'!$D$22,T334)</f>
        <v>0</v>
      </c>
    </row>
    <row r="335" spans="2:49" outlineLevel="1" x14ac:dyDescent="0.3">
      <c r="B335" s="101"/>
      <c r="C335" s="102"/>
      <c r="D335" s="102"/>
      <c r="E335" s="102"/>
      <c r="F335" s="145">
        <f>IFERROR(INDEX('2. Paquetes y Tareas'!$F$16:$F$65,MATCH(AR335,'2. Paquetes y Tareas'!$E$16:$E$65,0)),0)</f>
        <v>0</v>
      </c>
      <c r="G335" s="88"/>
      <c r="H335" s="146">
        <f>IF($C$48="Investigación industrial",IFERROR(INDEX('4. Presupuesto Total '!$G$25:$G$43,MATCH(G335,'4. Presupuesto Total '!$B$25:$B$43,0)),""),IFERROR(INDEX('4. Presupuesto Total '!$H$25:$H$43,MATCH(G335,'4. Presupuesto Total '!$B$25:$B$43,0)),))</f>
        <v>0</v>
      </c>
      <c r="I335" s="67">
        <v>1</v>
      </c>
      <c r="J335" s="67"/>
      <c r="K335" s="67"/>
      <c r="L335" s="67"/>
      <c r="M335" s="67"/>
      <c r="N335" s="67"/>
      <c r="O335" s="145">
        <f t="shared" si="53"/>
        <v>0</v>
      </c>
      <c r="P335" s="70"/>
      <c r="Q335" s="70"/>
      <c r="R335" s="70"/>
      <c r="S335" s="71"/>
      <c r="T335" s="71"/>
      <c r="U335" s="147">
        <f t="shared" si="54"/>
        <v>0</v>
      </c>
      <c r="V335" s="147">
        <f t="shared" si="55"/>
        <v>0</v>
      </c>
      <c r="W335" s="147">
        <f t="shared" si="56"/>
        <v>0</v>
      </c>
      <c r="X335" s="71"/>
      <c r="Y335" s="91"/>
      <c r="Z335" s="91"/>
      <c r="AA335" s="147">
        <f t="shared" si="57"/>
        <v>0</v>
      </c>
      <c r="AB335" s="73"/>
      <c r="AC335" s="92"/>
      <c r="AD335" s="91"/>
      <c r="AE335" s="147">
        <f t="shared" si="58"/>
        <v>0</v>
      </c>
      <c r="AF335" s="73"/>
      <c r="AG335" s="92"/>
      <c r="AH335" s="91"/>
      <c r="AI335" s="147">
        <f t="shared" si="59"/>
        <v>0</v>
      </c>
      <c r="AJ335" s="147">
        <f t="shared" si="60"/>
        <v>0</v>
      </c>
      <c r="AK335" s="147">
        <f t="shared" si="61"/>
        <v>0</v>
      </c>
      <c r="AL335" s="147">
        <f t="shared" si="62"/>
        <v>0</v>
      </c>
      <c r="AM335" s="73"/>
      <c r="AN335" s="73"/>
      <c r="AO335" s="147">
        <f t="shared" si="63"/>
        <v>0</v>
      </c>
      <c r="AR335" s="94" t="str">
        <f t="shared" si="64"/>
        <v/>
      </c>
      <c r="AS335" s="72">
        <f>IF(P335&gt;'Costes máximos'!$D$22,'Costes máximos'!$D$22,P335)</f>
        <v>0</v>
      </c>
      <c r="AT335" s="72">
        <f>IF(Q335&gt;'Costes máximos'!$D$22,'Costes máximos'!$D$22,Q335)</f>
        <v>0</v>
      </c>
      <c r="AU335" s="72">
        <f>IF(R335&gt;'Costes máximos'!$D$22,'Costes máximos'!$D$22,R335)</f>
        <v>0</v>
      </c>
      <c r="AV335" s="72">
        <f>IF(S335&gt;'Costes máximos'!$D$22,'Costes máximos'!$D$22,S335)</f>
        <v>0</v>
      </c>
      <c r="AW335" s="72">
        <f>IF(T335&gt;'Costes máximos'!$D$22,'Costes máximos'!$D$22,T335)</f>
        <v>0</v>
      </c>
    </row>
    <row r="336" spans="2:49" outlineLevel="1" x14ac:dyDescent="0.3">
      <c r="B336" s="101"/>
      <c r="C336" s="102"/>
      <c r="D336" s="102"/>
      <c r="E336" s="102"/>
      <c r="F336" s="145">
        <f>IFERROR(INDEX('2. Paquetes y Tareas'!$F$16:$F$65,MATCH(AR336,'2. Paquetes y Tareas'!$E$16:$E$65,0)),0)</f>
        <v>0</v>
      </c>
      <c r="G336" s="88"/>
      <c r="H336" s="146">
        <f>IF($C$48="Investigación industrial",IFERROR(INDEX('4. Presupuesto Total '!$G$25:$G$43,MATCH(G336,'4. Presupuesto Total '!$B$25:$B$43,0)),""),IFERROR(INDEX('4. Presupuesto Total '!$H$25:$H$43,MATCH(G336,'4. Presupuesto Total '!$B$25:$B$43,0)),))</f>
        <v>0</v>
      </c>
      <c r="I336" s="67">
        <v>1</v>
      </c>
      <c r="J336" s="67"/>
      <c r="K336" s="67"/>
      <c r="L336" s="67"/>
      <c r="M336" s="67"/>
      <c r="N336" s="67"/>
      <c r="O336" s="145">
        <f t="shared" si="53"/>
        <v>0</v>
      </c>
      <c r="P336" s="70"/>
      <c r="Q336" s="70"/>
      <c r="R336" s="70"/>
      <c r="S336" s="71"/>
      <c r="T336" s="71"/>
      <c r="U336" s="147">
        <f t="shared" si="54"/>
        <v>0</v>
      </c>
      <c r="V336" s="147">
        <f t="shared" si="55"/>
        <v>0</v>
      </c>
      <c r="W336" s="147">
        <f t="shared" si="56"/>
        <v>0</v>
      </c>
      <c r="X336" s="71"/>
      <c r="Y336" s="91"/>
      <c r="Z336" s="91"/>
      <c r="AA336" s="147">
        <f t="shared" si="57"/>
        <v>0</v>
      </c>
      <c r="AB336" s="73"/>
      <c r="AC336" s="92"/>
      <c r="AD336" s="91"/>
      <c r="AE336" s="147">
        <f t="shared" si="58"/>
        <v>0</v>
      </c>
      <c r="AF336" s="73"/>
      <c r="AG336" s="92"/>
      <c r="AH336" s="91"/>
      <c r="AI336" s="147">
        <f t="shared" si="59"/>
        <v>0</v>
      </c>
      <c r="AJ336" s="147">
        <f t="shared" si="60"/>
        <v>0</v>
      </c>
      <c r="AK336" s="147">
        <f t="shared" si="61"/>
        <v>0</v>
      </c>
      <c r="AL336" s="147">
        <f t="shared" si="62"/>
        <v>0</v>
      </c>
      <c r="AM336" s="73"/>
      <c r="AN336" s="73"/>
      <c r="AO336" s="147">
        <f t="shared" si="63"/>
        <v>0</v>
      </c>
      <c r="AR336" s="94" t="str">
        <f t="shared" si="64"/>
        <v/>
      </c>
      <c r="AS336" s="72">
        <f>IF(P336&gt;'Costes máximos'!$D$22,'Costes máximos'!$D$22,P336)</f>
        <v>0</v>
      </c>
      <c r="AT336" s="72">
        <f>IF(Q336&gt;'Costes máximos'!$D$22,'Costes máximos'!$D$22,Q336)</f>
        <v>0</v>
      </c>
      <c r="AU336" s="72">
        <f>IF(R336&gt;'Costes máximos'!$D$22,'Costes máximos'!$D$22,R336)</f>
        <v>0</v>
      </c>
      <c r="AV336" s="72">
        <f>IF(S336&gt;'Costes máximos'!$D$22,'Costes máximos'!$D$22,S336)</f>
        <v>0</v>
      </c>
      <c r="AW336" s="72">
        <f>IF(T336&gt;'Costes máximos'!$D$22,'Costes máximos'!$D$22,T336)</f>
        <v>0</v>
      </c>
    </row>
    <row r="337" spans="2:49" outlineLevel="1" x14ac:dyDescent="0.3">
      <c r="B337" s="101"/>
      <c r="C337" s="102"/>
      <c r="D337" s="102"/>
      <c r="E337" s="102"/>
      <c r="F337" s="145">
        <f>IFERROR(INDEX('2. Paquetes y Tareas'!$F$16:$F$65,MATCH(AR337,'2. Paquetes y Tareas'!$E$16:$E$65,0)),0)</f>
        <v>0</v>
      </c>
      <c r="G337" s="88"/>
      <c r="H337" s="146">
        <f>IF($C$48="Investigación industrial",IFERROR(INDEX('4. Presupuesto Total '!$G$25:$G$43,MATCH(G337,'4. Presupuesto Total '!$B$25:$B$43,0)),""),IFERROR(INDEX('4. Presupuesto Total '!$H$25:$H$43,MATCH(G337,'4. Presupuesto Total '!$B$25:$B$43,0)),))</f>
        <v>0</v>
      </c>
      <c r="I337" s="67">
        <v>1</v>
      </c>
      <c r="J337" s="67"/>
      <c r="K337" s="67"/>
      <c r="L337" s="67"/>
      <c r="M337" s="67"/>
      <c r="N337" s="67"/>
      <c r="O337" s="145">
        <f t="shared" si="53"/>
        <v>0</v>
      </c>
      <c r="P337" s="70"/>
      <c r="Q337" s="70"/>
      <c r="R337" s="70"/>
      <c r="S337" s="71"/>
      <c r="T337" s="71"/>
      <c r="U337" s="147">
        <f t="shared" si="54"/>
        <v>0</v>
      </c>
      <c r="V337" s="147">
        <f t="shared" si="55"/>
        <v>0</v>
      </c>
      <c r="W337" s="147">
        <f t="shared" si="56"/>
        <v>0</v>
      </c>
      <c r="X337" s="71"/>
      <c r="Y337" s="91"/>
      <c r="Z337" s="91"/>
      <c r="AA337" s="147">
        <f t="shared" si="57"/>
        <v>0</v>
      </c>
      <c r="AB337" s="73"/>
      <c r="AC337" s="92"/>
      <c r="AD337" s="91"/>
      <c r="AE337" s="147">
        <f t="shared" si="58"/>
        <v>0</v>
      </c>
      <c r="AF337" s="73"/>
      <c r="AG337" s="92"/>
      <c r="AH337" s="91"/>
      <c r="AI337" s="147">
        <f t="shared" si="59"/>
        <v>0</v>
      </c>
      <c r="AJ337" s="147">
        <f t="shared" si="60"/>
        <v>0</v>
      </c>
      <c r="AK337" s="147">
        <f t="shared" si="61"/>
        <v>0</v>
      </c>
      <c r="AL337" s="147">
        <f t="shared" si="62"/>
        <v>0</v>
      </c>
      <c r="AM337" s="73"/>
      <c r="AN337" s="73"/>
      <c r="AO337" s="147">
        <f t="shared" si="63"/>
        <v>0</v>
      </c>
      <c r="AR337" s="94" t="str">
        <f t="shared" si="64"/>
        <v/>
      </c>
      <c r="AS337" s="72">
        <f>IF(P337&gt;'Costes máximos'!$D$22,'Costes máximos'!$D$22,P337)</f>
        <v>0</v>
      </c>
      <c r="AT337" s="72">
        <f>IF(Q337&gt;'Costes máximos'!$D$22,'Costes máximos'!$D$22,Q337)</f>
        <v>0</v>
      </c>
      <c r="AU337" s="72">
        <f>IF(R337&gt;'Costes máximos'!$D$22,'Costes máximos'!$D$22,R337)</f>
        <v>0</v>
      </c>
      <c r="AV337" s="72">
        <f>IF(S337&gt;'Costes máximos'!$D$22,'Costes máximos'!$D$22,S337)</f>
        <v>0</v>
      </c>
      <c r="AW337" s="72">
        <f>IF(T337&gt;'Costes máximos'!$D$22,'Costes máximos'!$D$22,T337)</f>
        <v>0</v>
      </c>
    </row>
    <row r="338" spans="2:49" outlineLevel="1" x14ac:dyDescent="0.3">
      <c r="B338" s="101"/>
      <c r="C338" s="102"/>
      <c r="D338" s="102"/>
      <c r="E338" s="102"/>
      <c r="F338" s="145">
        <f>IFERROR(INDEX('2. Paquetes y Tareas'!$F$16:$F$65,MATCH(AR338,'2. Paquetes y Tareas'!$E$16:$E$65,0)),0)</f>
        <v>0</v>
      </c>
      <c r="G338" s="88"/>
      <c r="H338" s="146">
        <f>IF($C$48="Investigación industrial",IFERROR(INDEX('4. Presupuesto Total '!$G$25:$G$43,MATCH(G338,'4. Presupuesto Total '!$B$25:$B$43,0)),""),IFERROR(INDEX('4. Presupuesto Total '!$H$25:$H$43,MATCH(G338,'4. Presupuesto Total '!$B$25:$B$43,0)),))</f>
        <v>0</v>
      </c>
      <c r="I338" s="67">
        <v>1</v>
      </c>
      <c r="J338" s="67"/>
      <c r="K338" s="67"/>
      <c r="L338" s="67"/>
      <c r="M338" s="67"/>
      <c r="N338" s="67"/>
      <c r="O338" s="145">
        <f t="shared" si="53"/>
        <v>0</v>
      </c>
      <c r="P338" s="70"/>
      <c r="Q338" s="70"/>
      <c r="R338" s="70"/>
      <c r="S338" s="71"/>
      <c r="T338" s="71"/>
      <c r="U338" s="147">
        <f t="shared" si="54"/>
        <v>0</v>
      </c>
      <c r="V338" s="147">
        <f t="shared" si="55"/>
        <v>0</v>
      </c>
      <c r="W338" s="147">
        <f t="shared" si="56"/>
        <v>0</v>
      </c>
      <c r="X338" s="71"/>
      <c r="Y338" s="91"/>
      <c r="Z338" s="91"/>
      <c r="AA338" s="147">
        <f t="shared" si="57"/>
        <v>0</v>
      </c>
      <c r="AB338" s="73"/>
      <c r="AC338" s="92"/>
      <c r="AD338" s="91"/>
      <c r="AE338" s="147">
        <f t="shared" si="58"/>
        <v>0</v>
      </c>
      <c r="AF338" s="73"/>
      <c r="AG338" s="92"/>
      <c r="AH338" s="91"/>
      <c r="AI338" s="147">
        <f t="shared" si="59"/>
        <v>0</v>
      </c>
      <c r="AJ338" s="147">
        <f t="shared" si="60"/>
        <v>0</v>
      </c>
      <c r="AK338" s="147">
        <f t="shared" si="61"/>
        <v>0</v>
      </c>
      <c r="AL338" s="147">
        <f t="shared" si="62"/>
        <v>0</v>
      </c>
      <c r="AM338" s="73"/>
      <c r="AN338" s="73"/>
      <c r="AO338" s="147">
        <f t="shared" si="63"/>
        <v>0</v>
      </c>
      <c r="AR338" s="94" t="str">
        <f t="shared" si="64"/>
        <v/>
      </c>
      <c r="AS338" s="72">
        <f>IF(P338&gt;'Costes máximos'!$D$22,'Costes máximos'!$D$22,P338)</f>
        <v>0</v>
      </c>
      <c r="AT338" s="72">
        <f>IF(Q338&gt;'Costes máximos'!$D$22,'Costes máximos'!$D$22,Q338)</f>
        <v>0</v>
      </c>
      <c r="AU338" s="72">
        <f>IF(R338&gt;'Costes máximos'!$D$22,'Costes máximos'!$D$22,R338)</f>
        <v>0</v>
      </c>
      <c r="AV338" s="72">
        <f>IF(S338&gt;'Costes máximos'!$D$22,'Costes máximos'!$D$22,S338)</f>
        <v>0</v>
      </c>
      <c r="AW338" s="72">
        <f>IF(T338&gt;'Costes máximos'!$D$22,'Costes máximos'!$D$22,T338)</f>
        <v>0</v>
      </c>
    </row>
    <row r="339" spans="2:49" outlineLevel="1" x14ac:dyDescent="0.3">
      <c r="B339" s="101"/>
      <c r="C339" s="102"/>
      <c r="D339" s="102"/>
      <c r="E339" s="102"/>
      <c r="F339" s="145">
        <f>IFERROR(INDEX('2. Paquetes y Tareas'!$F$16:$F$65,MATCH(AR339,'2. Paquetes y Tareas'!$E$16:$E$65,0)),0)</f>
        <v>0</v>
      </c>
      <c r="G339" s="88"/>
      <c r="H339" s="146">
        <f>IF($C$48="Investigación industrial",IFERROR(INDEX('4. Presupuesto Total '!$G$25:$G$43,MATCH(G339,'4. Presupuesto Total '!$B$25:$B$43,0)),""),IFERROR(INDEX('4. Presupuesto Total '!$H$25:$H$43,MATCH(G339,'4. Presupuesto Total '!$B$25:$B$43,0)),))</f>
        <v>0</v>
      </c>
      <c r="I339" s="67">
        <v>1</v>
      </c>
      <c r="J339" s="67"/>
      <c r="K339" s="67"/>
      <c r="L339" s="67"/>
      <c r="M339" s="67"/>
      <c r="N339" s="67"/>
      <c r="O339" s="145">
        <f t="shared" si="53"/>
        <v>0</v>
      </c>
      <c r="P339" s="70"/>
      <c r="Q339" s="70"/>
      <c r="R339" s="70"/>
      <c r="S339" s="71"/>
      <c r="T339" s="71"/>
      <c r="U339" s="147">
        <f t="shared" si="54"/>
        <v>0</v>
      </c>
      <c r="V339" s="147">
        <f t="shared" si="55"/>
        <v>0</v>
      </c>
      <c r="W339" s="147">
        <f t="shared" si="56"/>
        <v>0</v>
      </c>
      <c r="X339" s="71"/>
      <c r="Y339" s="91"/>
      <c r="Z339" s="91"/>
      <c r="AA339" s="147">
        <f t="shared" si="57"/>
        <v>0</v>
      </c>
      <c r="AB339" s="73"/>
      <c r="AC339" s="92"/>
      <c r="AD339" s="91"/>
      <c r="AE339" s="147">
        <f t="shared" si="58"/>
        <v>0</v>
      </c>
      <c r="AF339" s="73"/>
      <c r="AG339" s="92"/>
      <c r="AH339" s="91"/>
      <c r="AI339" s="147">
        <f t="shared" si="59"/>
        <v>0</v>
      </c>
      <c r="AJ339" s="147">
        <f t="shared" si="60"/>
        <v>0</v>
      </c>
      <c r="AK339" s="147">
        <f t="shared" si="61"/>
        <v>0</v>
      </c>
      <c r="AL339" s="147">
        <f t="shared" si="62"/>
        <v>0</v>
      </c>
      <c r="AM339" s="73"/>
      <c r="AN339" s="73"/>
      <c r="AO339" s="147">
        <f t="shared" si="63"/>
        <v>0</v>
      </c>
      <c r="AR339" s="94" t="str">
        <f t="shared" si="64"/>
        <v/>
      </c>
      <c r="AS339" s="72">
        <f>IF(P339&gt;'Costes máximos'!$D$22,'Costes máximos'!$D$22,P339)</f>
        <v>0</v>
      </c>
      <c r="AT339" s="72">
        <f>IF(Q339&gt;'Costes máximos'!$D$22,'Costes máximos'!$D$22,Q339)</f>
        <v>0</v>
      </c>
      <c r="AU339" s="72">
        <f>IF(R339&gt;'Costes máximos'!$D$22,'Costes máximos'!$D$22,R339)</f>
        <v>0</v>
      </c>
      <c r="AV339" s="72">
        <f>IF(S339&gt;'Costes máximos'!$D$22,'Costes máximos'!$D$22,S339)</f>
        <v>0</v>
      </c>
      <c r="AW339" s="72">
        <f>IF(T339&gt;'Costes máximos'!$D$22,'Costes máximos'!$D$22,T339)</f>
        <v>0</v>
      </c>
    </row>
    <row r="340" spans="2:49" outlineLevel="1" x14ac:dyDescent="0.3">
      <c r="B340" s="101"/>
      <c r="C340" s="102"/>
      <c r="D340" s="102"/>
      <c r="E340" s="102"/>
      <c r="F340" s="145">
        <f>IFERROR(INDEX('2. Paquetes y Tareas'!$F$16:$F$65,MATCH(AR340,'2. Paquetes y Tareas'!$E$16:$E$65,0)),0)</f>
        <v>0</v>
      </c>
      <c r="G340" s="88"/>
      <c r="H340" s="146">
        <f>IF($C$48="Investigación industrial",IFERROR(INDEX('4. Presupuesto Total '!$G$25:$G$43,MATCH(G340,'4. Presupuesto Total '!$B$25:$B$43,0)),""),IFERROR(INDEX('4. Presupuesto Total '!$H$25:$H$43,MATCH(G340,'4. Presupuesto Total '!$B$25:$B$43,0)),))</f>
        <v>0</v>
      </c>
      <c r="I340" s="67">
        <v>1</v>
      </c>
      <c r="J340" s="67"/>
      <c r="K340" s="67"/>
      <c r="L340" s="67"/>
      <c r="M340" s="67"/>
      <c r="N340" s="67"/>
      <c r="O340" s="145">
        <f t="shared" si="53"/>
        <v>0</v>
      </c>
      <c r="P340" s="70"/>
      <c r="Q340" s="70"/>
      <c r="R340" s="70"/>
      <c r="S340" s="71"/>
      <c r="T340" s="71"/>
      <c r="U340" s="147">
        <f t="shared" si="54"/>
        <v>0</v>
      </c>
      <c r="V340" s="147">
        <f t="shared" si="55"/>
        <v>0</v>
      </c>
      <c r="W340" s="147">
        <f t="shared" si="56"/>
        <v>0</v>
      </c>
      <c r="X340" s="71"/>
      <c r="Y340" s="91"/>
      <c r="Z340" s="91"/>
      <c r="AA340" s="147">
        <f t="shared" si="57"/>
        <v>0</v>
      </c>
      <c r="AB340" s="73"/>
      <c r="AC340" s="92"/>
      <c r="AD340" s="91"/>
      <c r="AE340" s="147">
        <f t="shared" si="58"/>
        <v>0</v>
      </c>
      <c r="AF340" s="73"/>
      <c r="AG340" s="92"/>
      <c r="AH340" s="91"/>
      <c r="AI340" s="147">
        <f t="shared" si="59"/>
        <v>0</v>
      </c>
      <c r="AJ340" s="147">
        <f t="shared" si="60"/>
        <v>0</v>
      </c>
      <c r="AK340" s="147">
        <f t="shared" si="61"/>
        <v>0</v>
      </c>
      <c r="AL340" s="147">
        <f t="shared" si="62"/>
        <v>0</v>
      </c>
      <c r="AM340" s="73"/>
      <c r="AN340" s="73"/>
      <c r="AO340" s="147">
        <f t="shared" si="63"/>
        <v>0</v>
      </c>
      <c r="AR340" s="94" t="str">
        <f t="shared" si="64"/>
        <v/>
      </c>
      <c r="AS340" s="72">
        <f>IF(P340&gt;'Costes máximos'!$D$22,'Costes máximos'!$D$22,P340)</f>
        <v>0</v>
      </c>
      <c r="AT340" s="72">
        <f>IF(Q340&gt;'Costes máximos'!$D$22,'Costes máximos'!$D$22,Q340)</f>
        <v>0</v>
      </c>
      <c r="AU340" s="72">
        <f>IF(R340&gt;'Costes máximos'!$D$22,'Costes máximos'!$D$22,R340)</f>
        <v>0</v>
      </c>
      <c r="AV340" s="72">
        <f>IF(S340&gt;'Costes máximos'!$D$22,'Costes máximos'!$D$22,S340)</f>
        <v>0</v>
      </c>
      <c r="AW340" s="72">
        <f>IF(T340&gt;'Costes máximos'!$D$22,'Costes máximos'!$D$22,T340)</f>
        <v>0</v>
      </c>
    </row>
    <row r="341" spans="2:49" outlineLevel="1" x14ac:dyDescent="0.3">
      <c r="B341" s="101"/>
      <c r="C341" s="102"/>
      <c r="D341" s="102"/>
      <c r="E341" s="102"/>
      <c r="F341" s="145">
        <f>IFERROR(INDEX('2. Paquetes y Tareas'!$F$16:$F$65,MATCH(AR341,'2. Paquetes y Tareas'!$E$16:$E$65,0)),0)</f>
        <v>0</v>
      </c>
      <c r="G341" s="88"/>
      <c r="H341" s="146">
        <f>IF($C$48="Investigación industrial",IFERROR(INDEX('4. Presupuesto Total '!$G$25:$G$43,MATCH(G341,'4. Presupuesto Total '!$B$25:$B$43,0)),""),IFERROR(INDEX('4. Presupuesto Total '!$H$25:$H$43,MATCH(G341,'4. Presupuesto Total '!$B$25:$B$43,0)),))</f>
        <v>0</v>
      </c>
      <c r="I341" s="67">
        <v>1</v>
      </c>
      <c r="J341" s="67"/>
      <c r="K341" s="67"/>
      <c r="L341" s="67"/>
      <c r="M341" s="67"/>
      <c r="N341" s="67"/>
      <c r="O341" s="145">
        <f t="shared" si="53"/>
        <v>0</v>
      </c>
      <c r="P341" s="70"/>
      <c r="Q341" s="70"/>
      <c r="R341" s="70"/>
      <c r="S341" s="71"/>
      <c r="T341" s="71"/>
      <c r="U341" s="147">
        <f t="shared" si="54"/>
        <v>0</v>
      </c>
      <c r="V341" s="147">
        <f t="shared" si="55"/>
        <v>0</v>
      </c>
      <c r="W341" s="147">
        <f t="shared" si="56"/>
        <v>0</v>
      </c>
      <c r="X341" s="71"/>
      <c r="Y341" s="91"/>
      <c r="Z341" s="91"/>
      <c r="AA341" s="147">
        <f t="shared" si="57"/>
        <v>0</v>
      </c>
      <c r="AB341" s="73"/>
      <c r="AC341" s="92"/>
      <c r="AD341" s="91"/>
      <c r="AE341" s="147">
        <f t="shared" si="58"/>
        <v>0</v>
      </c>
      <c r="AF341" s="73"/>
      <c r="AG341" s="92"/>
      <c r="AH341" s="91"/>
      <c r="AI341" s="147">
        <f t="shared" si="59"/>
        <v>0</v>
      </c>
      <c r="AJ341" s="147">
        <f t="shared" si="60"/>
        <v>0</v>
      </c>
      <c r="AK341" s="147">
        <f t="shared" si="61"/>
        <v>0</v>
      </c>
      <c r="AL341" s="147">
        <f t="shared" si="62"/>
        <v>0</v>
      </c>
      <c r="AM341" s="73"/>
      <c r="AN341" s="73"/>
      <c r="AO341" s="147">
        <f t="shared" si="63"/>
        <v>0</v>
      </c>
      <c r="AR341" s="94" t="str">
        <f t="shared" si="64"/>
        <v/>
      </c>
      <c r="AS341" s="72">
        <f>IF(P341&gt;'Costes máximos'!$D$22,'Costes máximos'!$D$22,P341)</f>
        <v>0</v>
      </c>
      <c r="AT341" s="72">
        <f>IF(Q341&gt;'Costes máximos'!$D$22,'Costes máximos'!$D$22,Q341)</f>
        <v>0</v>
      </c>
      <c r="AU341" s="72">
        <f>IF(R341&gt;'Costes máximos'!$D$22,'Costes máximos'!$D$22,R341)</f>
        <v>0</v>
      </c>
      <c r="AV341" s="72">
        <f>IF(S341&gt;'Costes máximos'!$D$22,'Costes máximos'!$D$22,S341)</f>
        <v>0</v>
      </c>
      <c r="AW341" s="72">
        <f>IF(T341&gt;'Costes máximos'!$D$22,'Costes máximos'!$D$22,T341)</f>
        <v>0</v>
      </c>
    </row>
    <row r="342" spans="2:49" outlineLevel="1" x14ac:dyDescent="0.3">
      <c r="B342" s="101"/>
      <c r="C342" s="102"/>
      <c r="D342" s="102"/>
      <c r="E342" s="102"/>
      <c r="F342" s="145">
        <f>IFERROR(INDEX('2. Paquetes y Tareas'!$F$16:$F$65,MATCH(AR342,'2. Paquetes y Tareas'!$E$16:$E$65,0)),0)</f>
        <v>0</v>
      </c>
      <c r="G342" s="88"/>
      <c r="H342" s="146">
        <f>IF($C$48="Investigación industrial",IFERROR(INDEX('4. Presupuesto Total '!$G$25:$G$43,MATCH(G342,'4. Presupuesto Total '!$B$25:$B$43,0)),""),IFERROR(INDEX('4. Presupuesto Total '!$H$25:$H$43,MATCH(G342,'4. Presupuesto Total '!$B$25:$B$43,0)),))</f>
        <v>0</v>
      </c>
      <c r="I342" s="67">
        <v>1</v>
      </c>
      <c r="J342" s="67"/>
      <c r="K342" s="67"/>
      <c r="L342" s="67"/>
      <c r="M342" s="67"/>
      <c r="N342" s="67"/>
      <c r="O342" s="145">
        <f t="shared" si="53"/>
        <v>0</v>
      </c>
      <c r="P342" s="70"/>
      <c r="Q342" s="70"/>
      <c r="R342" s="70"/>
      <c r="S342" s="71"/>
      <c r="T342" s="71"/>
      <c r="U342" s="147">
        <f t="shared" si="54"/>
        <v>0</v>
      </c>
      <c r="V342" s="147">
        <f t="shared" si="55"/>
        <v>0</v>
      </c>
      <c r="W342" s="147">
        <f t="shared" si="56"/>
        <v>0</v>
      </c>
      <c r="X342" s="71"/>
      <c r="Y342" s="91"/>
      <c r="Z342" s="91"/>
      <c r="AA342" s="147">
        <f t="shared" si="57"/>
        <v>0</v>
      </c>
      <c r="AB342" s="73"/>
      <c r="AC342" s="92"/>
      <c r="AD342" s="91"/>
      <c r="AE342" s="147">
        <f t="shared" si="58"/>
        <v>0</v>
      </c>
      <c r="AF342" s="73"/>
      <c r="AG342" s="92"/>
      <c r="AH342" s="91"/>
      <c r="AI342" s="147">
        <f t="shared" si="59"/>
        <v>0</v>
      </c>
      <c r="AJ342" s="147">
        <f t="shared" si="60"/>
        <v>0</v>
      </c>
      <c r="AK342" s="147">
        <f t="shared" si="61"/>
        <v>0</v>
      </c>
      <c r="AL342" s="147">
        <f t="shared" si="62"/>
        <v>0</v>
      </c>
      <c r="AM342" s="73"/>
      <c r="AN342" s="73"/>
      <c r="AO342" s="147">
        <f t="shared" si="63"/>
        <v>0</v>
      </c>
      <c r="AR342" s="94" t="str">
        <f t="shared" si="64"/>
        <v/>
      </c>
      <c r="AS342" s="72">
        <f>IF(P342&gt;'Costes máximos'!$D$22,'Costes máximos'!$D$22,P342)</f>
        <v>0</v>
      </c>
      <c r="AT342" s="72">
        <f>IF(Q342&gt;'Costes máximos'!$D$22,'Costes máximos'!$D$22,Q342)</f>
        <v>0</v>
      </c>
      <c r="AU342" s="72">
        <f>IF(R342&gt;'Costes máximos'!$D$22,'Costes máximos'!$D$22,R342)</f>
        <v>0</v>
      </c>
      <c r="AV342" s="72">
        <f>IF(S342&gt;'Costes máximos'!$D$22,'Costes máximos'!$D$22,S342)</f>
        <v>0</v>
      </c>
      <c r="AW342" s="72">
        <f>IF(T342&gt;'Costes máximos'!$D$22,'Costes máximos'!$D$22,T342)</f>
        <v>0</v>
      </c>
    </row>
    <row r="343" spans="2:49" outlineLevel="1" x14ac:dyDescent="0.3">
      <c r="B343" s="101"/>
      <c r="C343" s="102"/>
      <c r="D343" s="102"/>
      <c r="E343" s="102"/>
      <c r="F343" s="145">
        <f>IFERROR(INDEX('2. Paquetes y Tareas'!$F$16:$F$65,MATCH(AR343,'2. Paquetes y Tareas'!$E$16:$E$65,0)),0)</f>
        <v>0</v>
      </c>
      <c r="G343" s="88"/>
      <c r="H343" s="146">
        <f>IF($C$48="Investigación industrial",IFERROR(INDEX('4. Presupuesto Total '!$G$25:$G$43,MATCH(G343,'4. Presupuesto Total '!$B$25:$B$43,0)),""),IFERROR(INDEX('4. Presupuesto Total '!$H$25:$H$43,MATCH(G343,'4. Presupuesto Total '!$B$25:$B$43,0)),))</f>
        <v>0</v>
      </c>
      <c r="I343" s="67">
        <v>1</v>
      </c>
      <c r="J343" s="67"/>
      <c r="K343" s="67"/>
      <c r="L343" s="67"/>
      <c r="M343" s="67"/>
      <c r="N343" s="67"/>
      <c r="O343" s="145">
        <f t="shared" si="53"/>
        <v>0</v>
      </c>
      <c r="P343" s="70"/>
      <c r="Q343" s="70"/>
      <c r="R343" s="70"/>
      <c r="S343" s="71"/>
      <c r="T343" s="71"/>
      <c r="U343" s="147">
        <f t="shared" si="54"/>
        <v>0</v>
      </c>
      <c r="V343" s="147">
        <f t="shared" si="55"/>
        <v>0</v>
      </c>
      <c r="W343" s="147">
        <f t="shared" si="56"/>
        <v>0</v>
      </c>
      <c r="X343" s="71"/>
      <c r="Y343" s="91"/>
      <c r="Z343" s="91"/>
      <c r="AA343" s="147">
        <f t="shared" si="57"/>
        <v>0</v>
      </c>
      <c r="AB343" s="73"/>
      <c r="AC343" s="92"/>
      <c r="AD343" s="91"/>
      <c r="AE343" s="147">
        <f t="shared" si="58"/>
        <v>0</v>
      </c>
      <c r="AF343" s="73"/>
      <c r="AG343" s="92"/>
      <c r="AH343" s="91"/>
      <c r="AI343" s="147">
        <f t="shared" si="59"/>
        <v>0</v>
      </c>
      <c r="AJ343" s="147">
        <f t="shared" si="60"/>
        <v>0</v>
      </c>
      <c r="AK343" s="147">
        <f t="shared" si="61"/>
        <v>0</v>
      </c>
      <c r="AL343" s="147">
        <f t="shared" si="62"/>
        <v>0</v>
      </c>
      <c r="AM343" s="73"/>
      <c r="AN343" s="73"/>
      <c r="AO343" s="147">
        <f t="shared" si="63"/>
        <v>0</v>
      </c>
      <c r="AR343" s="94" t="str">
        <f t="shared" si="64"/>
        <v/>
      </c>
      <c r="AS343" s="72">
        <f>IF(P343&gt;'Costes máximos'!$D$22,'Costes máximos'!$D$22,P343)</f>
        <v>0</v>
      </c>
      <c r="AT343" s="72">
        <f>IF(Q343&gt;'Costes máximos'!$D$22,'Costes máximos'!$D$22,Q343)</f>
        <v>0</v>
      </c>
      <c r="AU343" s="72">
        <f>IF(R343&gt;'Costes máximos'!$D$22,'Costes máximos'!$D$22,R343)</f>
        <v>0</v>
      </c>
      <c r="AV343" s="72">
        <f>IF(S343&gt;'Costes máximos'!$D$22,'Costes máximos'!$D$22,S343)</f>
        <v>0</v>
      </c>
      <c r="AW343" s="72">
        <f>IF(T343&gt;'Costes máximos'!$D$22,'Costes máximos'!$D$22,T343)</f>
        <v>0</v>
      </c>
    </row>
    <row r="344" spans="2:49" outlineLevel="1" x14ac:dyDescent="0.3">
      <c r="B344" s="101"/>
      <c r="C344" s="102"/>
      <c r="D344" s="102"/>
      <c r="E344" s="102"/>
      <c r="F344" s="145">
        <f>IFERROR(INDEX('2. Paquetes y Tareas'!$F$16:$F$65,MATCH(AR344,'2. Paquetes y Tareas'!$E$16:$E$65,0)),0)</f>
        <v>0</v>
      </c>
      <c r="G344" s="88"/>
      <c r="H344" s="146">
        <f>IF($C$48="Investigación industrial",IFERROR(INDEX('4. Presupuesto Total '!$G$25:$G$43,MATCH(G344,'4. Presupuesto Total '!$B$25:$B$43,0)),""),IFERROR(INDEX('4. Presupuesto Total '!$H$25:$H$43,MATCH(G344,'4. Presupuesto Total '!$B$25:$B$43,0)),))</f>
        <v>0</v>
      </c>
      <c r="I344" s="67">
        <v>1</v>
      </c>
      <c r="J344" s="67"/>
      <c r="K344" s="67"/>
      <c r="L344" s="67"/>
      <c r="M344" s="67"/>
      <c r="N344" s="67"/>
      <c r="O344" s="145">
        <f t="shared" si="53"/>
        <v>0</v>
      </c>
      <c r="P344" s="70"/>
      <c r="Q344" s="70"/>
      <c r="R344" s="70"/>
      <c r="S344" s="71"/>
      <c r="T344" s="71"/>
      <c r="U344" s="147">
        <f t="shared" si="54"/>
        <v>0</v>
      </c>
      <c r="V344" s="147">
        <f t="shared" si="55"/>
        <v>0</v>
      </c>
      <c r="W344" s="147">
        <f t="shared" si="56"/>
        <v>0</v>
      </c>
      <c r="X344" s="71"/>
      <c r="Y344" s="91"/>
      <c r="Z344" s="91"/>
      <c r="AA344" s="147">
        <f t="shared" si="57"/>
        <v>0</v>
      </c>
      <c r="AB344" s="73"/>
      <c r="AC344" s="92"/>
      <c r="AD344" s="91"/>
      <c r="AE344" s="147">
        <f t="shared" si="58"/>
        <v>0</v>
      </c>
      <c r="AF344" s="73"/>
      <c r="AG344" s="92"/>
      <c r="AH344" s="91"/>
      <c r="AI344" s="147">
        <f t="shared" si="59"/>
        <v>0</v>
      </c>
      <c r="AJ344" s="147">
        <f t="shared" si="60"/>
        <v>0</v>
      </c>
      <c r="AK344" s="147">
        <f t="shared" si="61"/>
        <v>0</v>
      </c>
      <c r="AL344" s="147">
        <f t="shared" si="62"/>
        <v>0</v>
      </c>
      <c r="AM344" s="73"/>
      <c r="AN344" s="73"/>
      <c r="AO344" s="147">
        <f t="shared" si="63"/>
        <v>0</v>
      </c>
      <c r="AR344" s="94" t="str">
        <f t="shared" si="64"/>
        <v/>
      </c>
      <c r="AS344" s="72">
        <f>IF(P344&gt;'Costes máximos'!$D$22,'Costes máximos'!$D$22,P344)</f>
        <v>0</v>
      </c>
      <c r="AT344" s="72">
        <f>IF(Q344&gt;'Costes máximos'!$D$22,'Costes máximos'!$D$22,Q344)</f>
        <v>0</v>
      </c>
      <c r="AU344" s="72">
        <f>IF(R344&gt;'Costes máximos'!$D$22,'Costes máximos'!$D$22,R344)</f>
        <v>0</v>
      </c>
      <c r="AV344" s="72">
        <f>IF(S344&gt;'Costes máximos'!$D$22,'Costes máximos'!$D$22,S344)</f>
        <v>0</v>
      </c>
      <c r="AW344" s="72">
        <f>IF(T344&gt;'Costes máximos'!$D$22,'Costes máximos'!$D$22,T344)</f>
        <v>0</v>
      </c>
    </row>
    <row r="345" spans="2:49" outlineLevel="1" x14ac:dyDescent="0.3">
      <c r="B345" s="101"/>
      <c r="C345" s="102"/>
      <c r="D345" s="102"/>
      <c r="E345" s="102"/>
      <c r="F345" s="145">
        <f>IFERROR(INDEX('2. Paquetes y Tareas'!$F$16:$F$65,MATCH(AR345,'2. Paquetes y Tareas'!$E$16:$E$65,0)),0)</f>
        <v>0</v>
      </c>
      <c r="G345" s="88"/>
      <c r="H345" s="146">
        <f>IF($C$48="Investigación industrial",IFERROR(INDEX('4. Presupuesto Total '!$G$25:$G$43,MATCH(G345,'4. Presupuesto Total '!$B$25:$B$43,0)),""),IFERROR(INDEX('4. Presupuesto Total '!$H$25:$H$43,MATCH(G345,'4. Presupuesto Total '!$B$25:$B$43,0)),))</f>
        <v>0</v>
      </c>
      <c r="I345" s="67">
        <v>1</v>
      </c>
      <c r="J345" s="67"/>
      <c r="K345" s="67"/>
      <c r="L345" s="67"/>
      <c r="M345" s="67"/>
      <c r="N345" s="67"/>
      <c r="O345" s="145">
        <f t="shared" si="53"/>
        <v>0</v>
      </c>
      <c r="P345" s="70"/>
      <c r="Q345" s="70"/>
      <c r="R345" s="70"/>
      <c r="S345" s="71"/>
      <c r="T345" s="71"/>
      <c r="U345" s="147">
        <f t="shared" si="54"/>
        <v>0</v>
      </c>
      <c r="V345" s="147">
        <f t="shared" si="55"/>
        <v>0</v>
      </c>
      <c r="W345" s="147">
        <f t="shared" si="56"/>
        <v>0</v>
      </c>
      <c r="X345" s="71"/>
      <c r="Y345" s="91"/>
      <c r="Z345" s="91"/>
      <c r="AA345" s="147">
        <f t="shared" si="57"/>
        <v>0</v>
      </c>
      <c r="AB345" s="73"/>
      <c r="AC345" s="92"/>
      <c r="AD345" s="91"/>
      <c r="AE345" s="147">
        <f t="shared" si="58"/>
        <v>0</v>
      </c>
      <c r="AF345" s="73"/>
      <c r="AG345" s="92"/>
      <c r="AH345" s="91"/>
      <c r="AI345" s="147">
        <f t="shared" si="59"/>
        <v>0</v>
      </c>
      <c r="AJ345" s="147">
        <f t="shared" si="60"/>
        <v>0</v>
      </c>
      <c r="AK345" s="147">
        <f t="shared" si="61"/>
        <v>0</v>
      </c>
      <c r="AL345" s="147">
        <f t="shared" si="62"/>
        <v>0</v>
      </c>
      <c r="AM345" s="73"/>
      <c r="AN345" s="73"/>
      <c r="AO345" s="147">
        <f t="shared" si="63"/>
        <v>0</v>
      </c>
      <c r="AR345" s="94" t="str">
        <f t="shared" si="64"/>
        <v/>
      </c>
      <c r="AS345" s="72">
        <f>IF(P345&gt;'Costes máximos'!$D$22,'Costes máximos'!$D$22,P345)</f>
        <v>0</v>
      </c>
      <c r="AT345" s="72">
        <f>IF(Q345&gt;'Costes máximos'!$D$22,'Costes máximos'!$D$22,Q345)</f>
        <v>0</v>
      </c>
      <c r="AU345" s="72">
        <f>IF(R345&gt;'Costes máximos'!$D$22,'Costes máximos'!$D$22,R345)</f>
        <v>0</v>
      </c>
      <c r="AV345" s="72">
        <f>IF(S345&gt;'Costes máximos'!$D$22,'Costes máximos'!$D$22,S345)</f>
        <v>0</v>
      </c>
      <c r="AW345" s="72">
        <f>IF(T345&gt;'Costes máximos'!$D$22,'Costes máximos'!$D$22,T345)</f>
        <v>0</v>
      </c>
    </row>
    <row r="346" spans="2:49" outlineLevel="1" x14ac:dyDescent="0.3">
      <c r="B346" s="101"/>
      <c r="C346" s="102"/>
      <c r="D346" s="102"/>
      <c r="E346" s="102"/>
      <c r="F346" s="145">
        <f>IFERROR(INDEX('2. Paquetes y Tareas'!$F$16:$F$65,MATCH(AR346,'2. Paquetes y Tareas'!$E$16:$E$65,0)),0)</f>
        <v>0</v>
      </c>
      <c r="G346" s="88"/>
      <c r="H346" s="146">
        <f>IF($C$48="Investigación industrial",IFERROR(INDEX('4. Presupuesto Total '!$G$25:$G$43,MATCH(G346,'4. Presupuesto Total '!$B$25:$B$43,0)),""),IFERROR(INDEX('4. Presupuesto Total '!$H$25:$H$43,MATCH(G346,'4. Presupuesto Total '!$B$25:$B$43,0)),))</f>
        <v>0</v>
      </c>
      <c r="I346" s="67">
        <v>1</v>
      </c>
      <c r="J346" s="67"/>
      <c r="K346" s="67"/>
      <c r="L346" s="67"/>
      <c r="M346" s="67"/>
      <c r="N346" s="67"/>
      <c r="O346" s="145">
        <f t="shared" si="53"/>
        <v>0</v>
      </c>
      <c r="P346" s="70"/>
      <c r="Q346" s="70"/>
      <c r="R346" s="70"/>
      <c r="S346" s="71"/>
      <c r="T346" s="71"/>
      <c r="U346" s="147">
        <f t="shared" si="54"/>
        <v>0</v>
      </c>
      <c r="V346" s="147">
        <f t="shared" si="55"/>
        <v>0</v>
      </c>
      <c r="W346" s="147">
        <f t="shared" si="56"/>
        <v>0</v>
      </c>
      <c r="X346" s="71"/>
      <c r="Y346" s="91"/>
      <c r="Z346" s="91"/>
      <c r="AA346" s="147">
        <f t="shared" si="57"/>
        <v>0</v>
      </c>
      <c r="AB346" s="73"/>
      <c r="AC346" s="92"/>
      <c r="AD346" s="91"/>
      <c r="AE346" s="147">
        <f t="shared" si="58"/>
        <v>0</v>
      </c>
      <c r="AF346" s="73"/>
      <c r="AG346" s="92"/>
      <c r="AH346" s="91"/>
      <c r="AI346" s="147">
        <f t="shared" si="59"/>
        <v>0</v>
      </c>
      <c r="AJ346" s="147">
        <f t="shared" si="60"/>
        <v>0</v>
      </c>
      <c r="AK346" s="147">
        <f t="shared" si="61"/>
        <v>0</v>
      </c>
      <c r="AL346" s="147">
        <f t="shared" si="62"/>
        <v>0</v>
      </c>
      <c r="AM346" s="73"/>
      <c r="AN346" s="73"/>
      <c r="AO346" s="147">
        <f t="shared" si="63"/>
        <v>0</v>
      </c>
      <c r="AR346" s="94" t="str">
        <f t="shared" si="64"/>
        <v/>
      </c>
      <c r="AS346" s="72">
        <f>IF(P346&gt;'Costes máximos'!$D$22,'Costes máximos'!$D$22,P346)</f>
        <v>0</v>
      </c>
      <c r="AT346" s="72">
        <f>IF(Q346&gt;'Costes máximos'!$D$22,'Costes máximos'!$D$22,Q346)</f>
        <v>0</v>
      </c>
      <c r="AU346" s="72">
        <f>IF(R346&gt;'Costes máximos'!$D$22,'Costes máximos'!$D$22,R346)</f>
        <v>0</v>
      </c>
      <c r="AV346" s="72">
        <f>IF(S346&gt;'Costes máximos'!$D$22,'Costes máximos'!$D$22,S346)</f>
        <v>0</v>
      </c>
      <c r="AW346" s="72">
        <f>IF(T346&gt;'Costes máximos'!$D$22,'Costes máximos'!$D$22,T346)</f>
        <v>0</v>
      </c>
    </row>
    <row r="347" spans="2:49" outlineLevel="1" x14ac:dyDescent="0.3">
      <c r="B347" s="101"/>
      <c r="C347" s="102"/>
      <c r="D347" s="102"/>
      <c r="E347" s="102"/>
      <c r="F347" s="145">
        <f>IFERROR(INDEX('2. Paquetes y Tareas'!$F$16:$F$65,MATCH(AR347,'2. Paquetes y Tareas'!$E$16:$E$65,0)),0)</f>
        <v>0</v>
      </c>
      <c r="G347" s="88"/>
      <c r="H347" s="146">
        <f>IF($C$48="Investigación industrial",IFERROR(INDEX('4. Presupuesto Total '!$G$25:$G$43,MATCH(G347,'4. Presupuesto Total '!$B$25:$B$43,0)),""),IFERROR(INDEX('4. Presupuesto Total '!$H$25:$H$43,MATCH(G347,'4. Presupuesto Total '!$B$25:$B$43,0)),))</f>
        <v>0</v>
      </c>
      <c r="I347" s="67">
        <v>1</v>
      </c>
      <c r="J347" s="67"/>
      <c r="K347" s="67"/>
      <c r="L347" s="67"/>
      <c r="M347" s="67"/>
      <c r="N347" s="67"/>
      <c r="O347" s="145">
        <f t="shared" si="53"/>
        <v>0</v>
      </c>
      <c r="P347" s="70"/>
      <c r="Q347" s="70"/>
      <c r="R347" s="70"/>
      <c r="S347" s="71"/>
      <c r="T347" s="71"/>
      <c r="U347" s="147">
        <f t="shared" si="54"/>
        <v>0</v>
      </c>
      <c r="V347" s="147">
        <f t="shared" si="55"/>
        <v>0</v>
      </c>
      <c r="W347" s="147">
        <f t="shared" si="56"/>
        <v>0</v>
      </c>
      <c r="X347" s="71"/>
      <c r="Y347" s="91"/>
      <c r="Z347" s="91"/>
      <c r="AA347" s="147">
        <f t="shared" si="57"/>
        <v>0</v>
      </c>
      <c r="AB347" s="73"/>
      <c r="AC347" s="92"/>
      <c r="AD347" s="91"/>
      <c r="AE347" s="147">
        <f t="shared" si="58"/>
        <v>0</v>
      </c>
      <c r="AF347" s="73"/>
      <c r="AG347" s="92"/>
      <c r="AH347" s="91"/>
      <c r="AI347" s="147">
        <f t="shared" si="59"/>
        <v>0</v>
      </c>
      <c r="AJ347" s="147">
        <f t="shared" si="60"/>
        <v>0</v>
      </c>
      <c r="AK347" s="147">
        <f t="shared" si="61"/>
        <v>0</v>
      </c>
      <c r="AL347" s="147">
        <f t="shared" si="62"/>
        <v>0</v>
      </c>
      <c r="AM347" s="73"/>
      <c r="AN347" s="73"/>
      <c r="AO347" s="147">
        <f t="shared" si="63"/>
        <v>0</v>
      </c>
      <c r="AR347" s="94" t="str">
        <f t="shared" si="64"/>
        <v/>
      </c>
      <c r="AS347" s="72">
        <f>IF(P347&gt;'Costes máximos'!$D$22,'Costes máximos'!$D$22,P347)</f>
        <v>0</v>
      </c>
      <c r="AT347" s="72">
        <f>IF(Q347&gt;'Costes máximos'!$D$22,'Costes máximos'!$D$22,Q347)</f>
        <v>0</v>
      </c>
      <c r="AU347" s="72">
        <f>IF(R347&gt;'Costes máximos'!$D$22,'Costes máximos'!$D$22,R347)</f>
        <v>0</v>
      </c>
      <c r="AV347" s="72">
        <f>IF(S347&gt;'Costes máximos'!$D$22,'Costes máximos'!$D$22,S347)</f>
        <v>0</v>
      </c>
      <c r="AW347" s="72">
        <f>IF(T347&gt;'Costes máximos'!$D$22,'Costes máximos'!$D$22,T347)</f>
        <v>0</v>
      </c>
    </row>
    <row r="348" spans="2:49" outlineLevel="1" x14ac:dyDescent="0.3">
      <c r="B348" s="101"/>
      <c r="C348" s="102"/>
      <c r="D348" s="102"/>
      <c r="E348" s="102"/>
      <c r="F348" s="145">
        <f>IFERROR(INDEX('2. Paquetes y Tareas'!$F$16:$F$65,MATCH(AR348,'2. Paquetes y Tareas'!$E$16:$E$65,0)),0)</f>
        <v>0</v>
      </c>
      <c r="G348" s="88"/>
      <c r="H348" s="146">
        <f>IF($C$48="Investigación industrial",IFERROR(INDEX('4. Presupuesto Total '!$G$25:$G$43,MATCH(G348,'4. Presupuesto Total '!$B$25:$B$43,0)),""),IFERROR(INDEX('4. Presupuesto Total '!$H$25:$H$43,MATCH(G348,'4. Presupuesto Total '!$B$25:$B$43,0)),))</f>
        <v>0</v>
      </c>
      <c r="I348" s="67">
        <v>1</v>
      </c>
      <c r="J348" s="67"/>
      <c r="K348" s="67"/>
      <c r="L348" s="67"/>
      <c r="M348" s="67"/>
      <c r="N348" s="67"/>
      <c r="O348" s="145">
        <f t="shared" si="53"/>
        <v>0</v>
      </c>
      <c r="P348" s="70"/>
      <c r="Q348" s="70"/>
      <c r="R348" s="70"/>
      <c r="S348" s="71"/>
      <c r="T348" s="71"/>
      <c r="U348" s="147">
        <f t="shared" si="54"/>
        <v>0</v>
      </c>
      <c r="V348" s="147">
        <f t="shared" si="55"/>
        <v>0</v>
      </c>
      <c r="W348" s="147">
        <f t="shared" si="56"/>
        <v>0</v>
      </c>
      <c r="X348" s="71"/>
      <c r="Y348" s="91"/>
      <c r="Z348" s="91"/>
      <c r="AA348" s="147">
        <f t="shared" si="57"/>
        <v>0</v>
      </c>
      <c r="AB348" s="73"/>
      <c r="AC348" s="92"/>
      <c r="AD348" s="91"/>
      <c r="AE348" s="147">
        <f t="shared" si="58"/>
        <v>0</v>
      </c>
      <c r="AF348" s="73"/>
      <c r="AG348" s="92"/>
      <c r="AH348" s="91"/>
      <c r="AI348" s="147">
        <f t="shared" si="59"/>
        <v>0</v>
      </c>
      <c r="AJ348" s="147">
        <f t="shared" si="60"/>
        <v>0</v>
      </c>
      <c r="AK348" s="147">
        <f t="shared" si="61"/>
        <v>0</v>
      </c>
      <c r="AL348" s="147">
        <f t="shared" si="62"/>
        <v>0</v>
      </c>
      <c r="AM348" s="73"/>
      <c r="AN348" s="73"/>
      <c r="AO348" s="147">
        <f t="shared" si="63"/>
        <v>0</v>
      </c>
      <c r="AR348" s="94" t="str">
        <f t="shared" si="64"/>
        <v/>
      </c>
      <c r="AS348" s="72">
        <f>IF(P348&gt;'Costes máximos'!$D$22,'Costes máximos'!$D$22,P348)</f>
        <v>0</v>
      </c>
      <c r="AT348" s="72">
        <f>IF(Q348&gt;'Costes máximos'!$D$22,'Costes máximos'!$D$22,Q348)</f>
        <v>0</v>
      </c>
      <c r="AU348" s="72">
        <f>IF(R348&gt;'Costes máximos'!$D$22,'Costes máximos'!$D$22,R348)</f>
        <v>0</v>
      </c>
      <c r="AV348" s="72">
        <f>IF(S348&gt;'Costes máximos'!$D$22,'Costes máximos'!$D$22,S348)</f>
        <v>0</v>
      </c>
      <c r="AW348" s="72">
        <f>IF(T348&gt;'Costes máximos'!$D$22,'Costes máximos'!$D$22,T348)</f>
        <v>0</v>
      </c>
    </row>
    <row r="349" spans="2:49" outlineLevel="1" x14ac:dyDescent="0.3">
      <c r="B349" s="101"/>
      <c r="C349" s="102"/>
      <c r="D349" s="102"/>
      <c r="E349" s="102"/>
      <c r="F349" s="145">
        <f>IFERROR(INDEX('2. Paquetes y Tareas'!$F$16:$F$65,MATCH(AR349,'2. Paquetes y Tareas'!$E$16:$E$65,0)),0)</f>
        <v>0</v>
      </c>
      <c r="G349" s="88"/>
      <c r="H349" s="146">
        <f>IF($C$48="Investigación industrial",IFERROR(INDEX('4. Presupuesto Total '!$G$25:$G$43,MATCH(G349,'4. Presupuesto Total '!$B$25:$B$43,0)),""),IFERROR(INDEX('4. Presupuesto Total '!$H$25:$H$43,MATCH(G349,'4. Presupuesto Total '!$B$25:$B$43,0)),))</f>
        <v>0</v>
      </c>
      <c r="I349" s="67">
        <v>1</v>
      </c>
      <c r="J349" s="67"/>
      <c r="K349" s="67"/>
      <c r="L349" s="67"/>
      <c r="M349" s="67"/>
      <c r="N349" s="67"/>
      <c r="O349" s="145">
        <f t="shared" si="53"/>
        <v>0</v>
      </c>
      <c r="P349" s="70"/>
      <c r="Q349" s="70"/>
      <c r="R349" s="70"/>
      <c r="S349" s="71"/>
      <c r="T349" s="71"/>
      <c r="U349" s="147">
        <f t="shared" si="54"/>
        <v>0</v>
      </c>
      <c r="V349" s="147">
        <f t="shared" si="55"/>
        <v>0</v>
      </c>
      <c r="W349" s="147">
        <f t="shared" si="56"/>
        <v>0</v>
      </c>
      <c r="X349" s="71"/>
      <c r="Y349" s="91"/>
      <c r="Z349" s="91"/>
      <c r="AA349" s="147">
        <f t="shared" si="57"/>
        <v>0</v>
      </c>
      <c r="AB349" s="73"/>
      <c r="AC349" s="92"/>
      <c r="AD349" s="91"/>
      <c r="AE349" s="147">
        <f t="shared" si="58"/>
        <v>0</v>
      </c>
      <c r="AF349" s="73"/>
      <c r="AG349" s="92"/>
      <c r="AH349" s="91"/>
      <c r="AI349" s="147">
        <f t="shared" si="59"/>
        <v>0</v>
      </c>
      <c r="AJ349" s="147">
        <f t="shared" si="60"/>
        <v>0</v>
      </c>
      <c r="AK349" s="147">
        <f t="shared" si="61"/>
        <v>0</v>
      </c>
      <c r="AL349" s="147">
        <f t="shared" si="62"/>
        <v>0</v>
      </c>
      <c r="AM349" s="73"/>
      <c r="AN349" s="73"/>
      <c r="AO349" s="147">
        <f t="shared" si="63"/>
        <v>0</v>
      </c>
      <c r="AR349" s="94" t="str">
        <f t="shared" si="64"/>
        <v/>
      </c>
      <c r="AS349" s="72">
        <f>IF(P349&gt;'Costes máximos'!$D$22,'Costes máximos'!$D$22,P349)</f>
        <v>0</v>
      </c>
      <c r="AT349" s="72">
        <f>IF(Q349&gt;'Costes máximos'!$D$22,'Costes máximos'!$D$22,Q349)</f>
        <v>0</v>
      </c>
      <c r="AU349" s="72">
        <f>IF(R349&gt;'Costes máximos'!$D$22,'Costes máximos'!$D$22,R349)</f>
        <v>0</v>
      </c>
      <c r="AV349" s="72">
        <f>IF(S349&gt;'Costes máximos'!$D$22,'Costes máximos'!$D$22,S349)</f>
        <v>0</v>
      </c>
      <c r="AW349" s="72">
        <f>IF(T349&gt;'Costes máximos'!$D$22,'Costes máximos'!$D$22,T349)</f>
        <v>0</v>
      </c>
    </row>
    <row r="350" spans="2:49" outlineLevel="1" x14ac:dyDescent="0.3">
      <c r="B350" s="101"/>
      <c r="C350" s="102"/>
      <c r="D350" s="102"/>
      <c r="E350" s="102"/>
      <c r="F350" s="145">
        <f>IFERROR(INDEX('2. Paquetes y Tareas'!$F$16:$F$65,MATCH(AR350,'2. Paquetes y Tareas'!$E$16:$E$65,0)),0)</f>
        <v>0</v>
      </c>
      <c r="G350" s="88"/>
      <c r="H350" s="146">
        <f>IF($C$48="Investigación industrial",IFERROR(INDEX('4. Presupuesto Total '!$G$25:$G$43,MATCH(G350,'4. Presupuesto Total '!$B$25:$B$43,0)),""),IFERROR(INDEX('4. Presupuesto Total '!$H$25:$H$43,MATCH(G350,'4. Presupuesto Total '!$B$25:$B$43,0)),))</f>
        <v>0</v>
      </c>
      <c r="I350" s="67">
        <v>1</v>
      </c>
      <c r="J350" s="67"/>
      <c r="K350" s="67"/>
      <c r="L350" s="67"/>
      <c r="M350" s="67"/>
      <c r="N350" s="67"/>
      <c r="O350" s="145">
        <f t="shared" si="53"/>
        <v>0</v>
      </c>
      <c r="P350" s="70"/>
      <c r="Q350" s="70"/>
      <c r="R350" s="70"/>
      <c r="S350" s="71"/>
      <c r="T350" s="71"/>
      <c r="U350" s="147">
        <f t="shared" si="54"/>
        <v>0</v>
      </c>
      <c r="V350" s="147">
        <f t="shared" si="55"/>
        <v>0</v>
      </c>
      <c r="W350" s="147">
        <f t="shared" si="56"/>
        <v>0</v>
      </c>
      <c r="X350" s="71"/>
      <c r="Y350" s="91"/>
      <c r="Z350" s="91"/>
      <c r="AA350" s="147">
        <f t="shared" si="57"/>
        <v>0</v>
      </c>
      <c r="AB350" s="73"/>
      <c r="AC350" s="92"/>
      <c r="AD350" s="91"/>
      <c r="AE350" s="147">
        <f t="shared" si="58"/>
        <v>0</v>
      </c>
      <c r="AF350" s="73"/>
      <c r="AG350" s="92"/>
      <c r="AH350" s="91"/>
      <c r="AI350" s="147">
        <f t="shared" si="59"/>
        <v>0</v>
      </c>
      <c r="AJ350" s="147">
        <f t="shared" si="60"/>
        <v>0</v>
      </c>
      <c r="AK350" s="147">
        <f t="shared" si="61"/>
        <v>0</v>
      </c>
      <c r="AL350" s="147">
        <f t="shared" si="62"/>
        <v>0</v>
      </c>
      <c r="AM350" s="73"/>
      <c r="AN350" s="73"/>
      <c r="AO350" s="147">
        <f t="shared" si="63"/>
        <v>0</v>
      </c>
      <c r="AR350" s="94" t="str">
        <f t="shared" si="64"/>
        <v/>
      </c>
      <c r="AS350" s="72">
        <f>IF(P350&gt;'Costes máximos'!$D$22,'Costes máximos'!$D$22,P350)</f>
        <v>0</v>
      </c>
      <c r="AT350" s="72">
        <f>IF(Q350&gt;'Costes máximos'!$D$22,'Costes máximos'!$D$22,Q350)</f>
        <v>0</v>
      </c>
      <c r="AU350" s="72">
        <f>IF(R350&gt;'Costes máximos'!$D$22,'Costes máximos'!$D$22,R350)</f>
        <v>0</v>
      </c>
      <c r="AV350" s="72">
        <f>IF(S350&gt;'Costes máximos'!$D$22,'Costes máximos'!$D$22,S350)</f>
        <v>0</v>
      </c>
      <c r="AW350" s="72">
        <f>IF(T350&gt;'Costes máximos'!$D$22,'Costes máximos'!$D$22,T350)</f>
        <v>0</v>
      </c>
    </row>
    <row r="351" spans="2:49" outlineLevel="1" x14ac:dyDescent="0.3">
      <c r="B351" s="101"/>
      <c r="C351" s="102"/>
      <c r="D351" s="102"/>
      <c r="E351" s="102"/>
      <c r="F351" s="145">
        <f>IFERROR(INDEX('2. Paquetes y Tareas'!$F$16:$F$65,MATCH(AR351,'2. Paquetes y Tareas'!$E$16:$E$65,0)),0)</f>
        <v>0</v>
      </c>
      <c r="G351" s="88"/>
      <c r="H351" s="146">
        <f>IF($C$48="Investigación industrial",IFERROR(INDEX('4. Presupuesto Total '!$G$25:$G$43,MATCH(G351,'4. Presupuesto Total '!$B$25:$B$43,0)),""),IFERROR(INDEX('4. Presupuesto Total '!$H$25:$H$43,MATCH(G351,'4. Presupuesto Total '!$B$25:$B$43,0)),))</f>
        <v>0</v>
      </c>
      <c r="I351" s="67">
        <v>1</v>
      </c>
      <c r="J351" s="67"/>
      <c r="K351" s="67"/>
      <c r="L351" s="67"/>
      <c r="M351" s="67"/>
      <c r="N351" s="67"/>
      <c r="O351" s="145">
        <f t="shared" si="53"/>
        <v>0</v>
      </c>
      <c r="P351" s="70"/>
      <c r="Q351" s="70"/>
      <c r="R351" s="70"/>
      <c r="S351" s="71"/>
      <c r="T351" s="71"/>
      <c r="U351" s="147">
        <f t="shared" si="54"/>
        <v>0</v>
      </c>
      <c r="V351" s="147">
        <f t="shared" si="55"/>
        <v>0</v>
      </c>
      <c r="W351" s="147">
        <f t="shared" si="56"/>
        <v>0</v>
      </c>
      <c r="X351" s="71"/>
      <c r="Y351" s="91"/>
      <c r="Z351" s="91"/>
      <c r="AA351" s="147">
        <f t="shared" si="57"/>
        <v>0</v>
      </c>
      <c r="AB351" s="73"/>
      <c r="AC351" s="92"/>
      <c r="AD351" s="91"/>
      <c r="AE351" s="147">
        <f t="shared" si="58"/>
        <v>0</v>
      </c>
      <c r="AF351" s="73"/>
      <c r="AG351" s="92"/>
      <c r="AH351" s="91"/>
      <c r="AI351" s="147">
        <f t="shared" si="59"/>
        <v>0</v>
      </c>
      <c r="AJ351" s="147">
        <f t="shared" si="60"/>
        <v>0</v>
      </c>
      <c r="AK351" s="147">
        <f t="shared" si="61"/>
        <v>0</v>
      </c>
      <c r="AL351" s="147">
        <f t="shared" si="62"/>
        <v>0</v>
      </c>
      <c r="AM351" s="73"/>
      <c r="AN351" s="73"/>
      <c r="AO351" s="147">
        <f t="shared" si="63"/>
        <v>0</v>
      </c>
      <c r="AR351" s="94" t="str">
        <f t="shared" si="64"/>
        <v/>
      </c>
      <c r="AS351" s="72">
        <f>IF(P351&gt;'Costes máximos'!$D$22,'Costes máximos'!$D$22,P351)</f>
        <v>0</v>
      </c>
      <c r="AT351" s="72">
        <f>IF(Q351&gt;'Costes máximos'!$D$22,'Costes máximos'!$D$22,Q351)</f>
        <v>0</v>
      </c>
      <c r="AU351" s="72">
        <f>IF(R351&gt;'Costes máximos'!$D$22,'Costes máximos'!$D$22,R351)</f>
        <v>0</v>
      </c>
      <c r="AV351" s="72">
        <f>IF(S351&gt;'Costes máximos'!$D$22,'Costes máximos'!$D$22,S351)</f>
        <v>0</v>
      </c>
      <c r="AW351" s="72">
        <f>IF(T351&gt;'Costes máximos'!$D$22,'Costes máximos'!$D$22,T351)</f>
        <v>0</v>
      </c>
    </row>
    <row r="352" spans="2:49" outlineLevel="1" x14ac:dyDescent="0.3">
      <c r="B352" s="101"/>
      <c r="C352" s="102"/>
      <c r="D352" s="102"/>
      <c r="E352" s="102"/>
      <c r="F352" s="145">
        <f>IFERROR(INDEX('2. Paquetes y Tareas'!$F$16:$F$65,MATCH(AR352,'2. Paquetes y Tareas'!$E$16:$E$65,0)),0)</f>
        <v>0</v>
      </c>
      <c r="G352" s="88"/>
      <c r="H352" s="146">
        <f>IF($C$48="Investigación industrial",IFERROR(INDEX('4. Presupuesto Total '!$G$25:$G$43,MATCH(G352,'4. Presupuesto Total '!$B$25:$B$43,0)),""),IFERROR(INDEX('4. Presupuesto Total '!$H$25:$H$43,MATCH(G352,'4. Presupuesto Total '!$B$25:$B$43,0)),))</f>
        <v>0</v>
      </c>
      <c r="I352" s="67">
        <v>1</v>
      </c>
      <c r="J352" s="67"/>
      <c r="K352" s="67"/>
      <c r="L352" s="67"/>
      <c r="M352" s="67"/>
      <c r="N352" s="67"/>
      <c r="O352" s="145">
        <f t="shared" si="53"/>
        <v>0</v>
      </c>
      <c r="P352" s="70"/>
      <c r="Q352" s="70"/>
      <c r="R352" s="70"/>
      <c r="S352" s="71"/>
      <c r="T352" s="71"/>
      <c r="U352" s="147">
        <f t="shared" si="54"/>
        <v>0</v>
      </c>
      <c r="V352" s="147">
        <f t="shared" si="55"/>
        <v>0</v>
      </c>
      <c r="W352" s="147">
        <f t="shared" si="56"/>
        <v>0</v>
      </c>
      <c r="X352" s="71"/>
      <c r="Y352" s="91"/>
      <c r="Z352" s="91"/>
      <c r="AA352" s="147">
        <f t="shared" si="57"/>
        <v>0</v>
      </c>
      <c r="AB352" s="73"/>
      <c r="AC352" s="92"/>
      <c r="AD352" s="91"/>
      <c r="AE352" s="147">
        <f t="shared" si="58"/>
        <v>0</v>
      </c>
      <c r="AF352" s="73"/>
      <c r="AG352" s="92"/>
      <c r="AH352" s="91"/>
      <c r="AI352" s="147">
        <f t="shared" si="59"/>
        <v>0</v>
      </c>
      <c r="AJ352" s="147">
        <f t="shared" si="60"/>
        <v>0</v>
      </c>
      <c r="AK352" s="147">
        <f t="shared" si="61"/>
        <v>0</v>
      </c>
      <c r="AL352" s="147">
        <f t="shared" si="62"/>
        <v>0</v>
      </c>
      <c r="AM352" s="73"/>
      <c r="AN352" s="73"/>
      <c r="AO352" s="147">
        <f t="shared" si="63"/>
        <v>0</v>
      </c>
      <c r="AR352" s="94" t="str">
        <f t="shared" si="64"/>
        <v/>
      </c>
      <c r="AS352" s="72">
        <f>IF(P352&gt;'Costes máximos'!$D$22,'Costes máximos'!$D$22,P352)</f>
        <v>0</v>
      </c>
      <c r="AT352" s="72">
        <f>IF(Q352&gt;'Costes máximos'!$D$22,'Costes máximos'!$D$22,Q352)</f>
        <v>0</v>
      </c>
      <c r="AU352" s="72">
        <f>IF(R352&gt;'Costes máximos'!$D$22,'Costes máximos'!$D$22,R352)</f>
        <v>0</v>
      </c>
      <c r="AV352" s="72">
        <f>IF(S352&gt;'Costes máximos'!$D$22,'Costes máximos'!$D$22,S352)</f>
        <v>0</v>
      </c>
      <c r="AW352" s="72">
        <f>IF(T352&gt;'Costes máximos'!$D$22,'Costes máximos'!$D$22,T352)</f>
        <v>0</v>
      </c>
    </row>
    <row r="353" spans="2:49" outlineLevel="1" x14ac:dyDescent="0.3">
      <c r="B353" s="101"/>
      <c r="C353" s="102"/>
      <c r="D353" s="102"/>
      <c r="E353" s="102"/>
      <c r="F353" s="145">
        <f>IFERROR(INDEX('2. Paquetes y Tareas'!$F$16:$F$65,MATCH(AR353,'2. Paquetes y Tareas'!$E$16:$E$65,0)),0)</f>
        <v>0</v>
      </c>
      <c r="G353" s="88"/>
      <c r="H353" s="146">
        <f>IF($C$48="Investigación industrial",IFERROR(INDEX('4. Presupuesto Total '!$G$25:$G$43,MATCH(G353,'4. Presupuesto Total '!$B$25:$B$43,0)),""),IFERROR(INDEX('4. Presupuesto Total '!$H$25:$H$43,MATCH(G353,'4. Presupuesto Total '!$B$25:$B$43,0)),))</f>
        <v>0</v>
      </c>
      <c r="I353" s="67">
        <v>1</v>
      </c>
      <c r="J353" s="67"/>
      <c r="K353" s="67"/>
      <c r="L353" s="67"/>
      <c r="M353" s="67"/>
      <c r="N353" s="67"/>
      <c r="O353" s="145">
        <f t="shared" si="53"/>
        <v>0</v>
      </c>
      <c r="P353" s="70"/>
      <c r="Q353" s="70"/>
      <c r="R353" s="70"/>
      <c r="S353" s="71"/>
      <c r="T353" s="71"/>
      <c r="U353" s="147">
        <f t="shared" si="54"/>
        <v>0</v>
      </c>
      <c r="V353" s="147">
        <f t="shared" si="55"/>
        <v>0</v>
      </c>
      <c r="W353" s="147">
        <f t="shared" si="56"/>
        <v>0</v>
      </c>
      <c r="X353" s="71"/>
      <c r="Y353" s="91"/>
      <c r="Z353" s="91"/>
      <c r="AA353" s="147">
        <f t="shared" si="57"/>
        <v>0</v>
      </c>
      <c r="AB353" s="73"/>
      <c r="AC353" s="92"/>
      <c r="AD353" s="91"/>
      <c r="AE353" s="147">
        <f t="shared" si="58"/>
        <v>0</v>
      </c>
      <c r="AF353" s="73"/>
      <c r="AG353" s="92"/>
      <c r="AH353" s="91"/>
      <c r="AI353" s="147">
        <f t="shared" si="59"/>
        <v>0</v>
      </c>
      <c r="AJ353" s="147">
        <f t="shared" si="60"/>
        <v>0</v>
      </c>
      <c r="AK353" s="147">
        <f t="shared" si="61"/>
        <v>0</v>
      </c>
      <c r="AL353" s="147">
        <f t="shared" si="62"/>
        <v>0</v>
      </c>
      <c r="AM353" s="73"/>
      <c r="AN353" s="73"/>
      <c r="AO353" s="147">
        <f t="shared" si="63"/>
        <v>0</v>
      </c>
      <c r="AR353" s="94" t="str">
        <f t="shared" si="64"/>
        <v/>
      </c>
      <c r="AS353" s="72">
        <f>IF(P353&gt;'Costes máximos'!$D$22,'Costes máximos'!$D$22,P353)</f>
        <v>0</v>
      </c>
      <c r="AT353" s="72">
        <f>IF(Q353&gt;'Costes máximos'!$D$22,'Costes máximos'!$D$22,Q353)</f>
        <v>0</v>
      </c>
      <c r="AU353" s="72">
        <f>IF(R353&gt;'Costes máximos'!$D$22,'Costes máximos'!$D$22,R353)</f>
        <v>0</v>
      </c>
      <c r="AV353" s="72">
        <f>IF(S353&gt;'Costes máximos'!$D$22,'Costes máximos'!$D$22,S353)</f>
        <v>0</v>
      </c>
      <c r="AW353" s="72">
        <f>IF(T353&gt;'Costes máximos'!$D$22,'Costes máximos'!$D$22,T353)</f>
        <v>0</v>
      </c>
    </row>
    <row r="354" spans="2:49" outlineLevel="1" x14ac:dyDescent="0.3">
      <c r="B354" s="101"/>
      <c r="C354" s="102"/>
      <c r="D354" s="102"/>
      <c r="E354" s="102"/>
      <c r="F354" s="145">
        <f>IFERROR(INDEX('2. Paquetes y Tareas'!$F$16:$F$65,MATCH(AR354,'2. Paquetes y Tareas'!$E$16:$E$65,0)),0)</f>
        <v>0</v>
      </c>
      <c r="G354" s="88"/>
      <c r="H354" s="146">
        <f>IF($C$48="Investigación industrial",IFERROR(INDEX('4. Presupuesto Total '!$G$25:$G$43,MATCH(G354,'4. Presupuesto Total '!$B$25:$B$43,0)),""),IFERROR(INDEX('4. Presupuesto Total '!$H$25:$H$43,MATCH(G354,'4. Presupuesto Total '!$B$25:$B$43,0)),))</f>
        <v>0</v>
      </c>
      <c r="I354" s="67">
        <v>1</v>
      </c>
      <c r="J354" s="67"/>
      <c r="K354" s="67"/>
      <c r="L354" s="67"/>
      <c r="M354" s="67"/>
      <c r="N354" s="67"/>
      <c r="O354" s="145">
        <f t="shared" si="53"/>
        <v>0</v>
      </c>
      <c r="P354" s="70"/>
      <c r="Q354" s="70"/>
      <c r="R354" s="70"/>
      <c r="S354" s="71"/>
      <c r="T354" s="71"/>
      <c r="U354" s="147">
        <f t="shared" si="54"/>
        <v>0</v>
      </c>
      <c r="V354" s="147">
        <f t="shared" si="55"/>
        <v>0</v>
      </c>
      <c r="W354" s="147">
        <f t="shared" si="56"/>
        <v>0</v>
      </c>
      <c r="X354" s="71"/>
      <c r="Y354" s="91"/>
      <c r="Z354" s="91"/>
      <c r="AA354" s="147">
        <f t="shared" si="57"/>
        <v>0</v>
      </c>
      <c r="AB354" s="73"/>
      <c r="AC354" s="92"/>
      <c r="AD354" s="91"/>
      <c r="AE354" s="147">
        <f t="shared" si="58"/>
        <v>0</v>
      </c>
      <c r="AF354" s="73"/>
      <c r="AG354" s="92"/>
      <c r="AH354" s="91"/>
      <c r="AI354" s="147">
        <f t="shared" si="59"/>
        <v>0</v>
      </c>
      <c r="AJ354" s="147">
        <f t="shared" si="60"/>
        <v>0</v>
      </c>
      <c r="AK354" s="147">
        <f t="shared" si="61"/>
        <v>0</v>
      </c>
      <c r="AL354" s="147">
        <f t="shared" si="62"/>
        <v>0</v>
      </c>
      <c r="AM354" s="73"/>
      <c r="AN354" s="73"/>
      <c r="AO354" s="147">
        <f t="shared" si="63"/>
        <v>0</v>
      </c>
      <c r="AR354" s="94" t="str">
        <f t="shared" si="64"/>
        <v/>
      </c>
      <c r="AS354" s="72">
        <f>IF(P354&gt;'Costes máximos'!$D$22,'Costes máximos'!$D$22,P354)</f>
        <v>0</v>
      </c>
      <c r="AT354" s="72">
        <f>IF(Q354&gt;'Costes máximos'!$D$22,'Costes máximos'!$D$22,Q354)</f>
        <v>0</v>
      </c>
      <c r="AU354" s="72">
        <f>IF(R354&gt;'Costes máximos'!$D$22,'Costes máximos'!$D$22,R354)</f>
        <v>0</v>
      </c>
      <c r="AV354" s="72">
        <f>IF(S354&gt;'Costes máximos'!$D$22,'Costes máximos'!$D$22,S354)</f>
        <v>0</v>
      </c>
      <c r="AW354" s="72">
        <f>IF(T354&gt;'Costes máximos'!$D$22,'Costes máximos'!$D$22,T354)</f>
        <v>0</v>
      </c>
    </row>
    <row r="355" spans="2:49" outlineLevel="1" x14ac:dyDescent="0.3">
      <c r="B355" s="101"/>
      <c r="C355" s="102"/>
      <c r="D355" s="102"/>
      <c r="E355" s="102"/>
      <c r="F355" s="145">
        <f>IFERROR(INDEX('2. Paquetes y Tareas'!$F$16:$F$65,MATCH(AR355,'2. Paquetes y Tareas'!$E$16:$E$65,0)),0)</f>
        <v>0</v>
      </c>
      <c r="G355" s="88"/>
      <c r="H355" s="146">
        <f>IF($C$48="Investigación industrial",IFERROR(INDEX('4. Presupuesto Total '!$G$25:$G$43,MATCH(G355,'4. Presupuesto Total '!$B$25:$B$43,0)),""),IFERROR(INDEX('4. Presupuesto Total '!$H$25:$H$43,MATCH(G355,'4. Presupuesto Total '!$B$25:$B$43,0)),))</f>
        <v>0</v>
      </c>
      <c r="I355" s="67">
        <v>1</v>
      </c>
      <c r="J355" s="67"/>
      <c r="K355" s="67"/>
      <c r="L355" s="67"/>
      <c r="M355" s="67"/>
      <c r="N355" s="67"/>
      <c r="O355" s="145">
        <f t="shared" si="53"/>
        <v>0</v>
      </c>
      <c r="P355" s="70"/>
      <c r="Q355" s="70"/>
      <c r="R355" s="70"/>
      <c r="S355" s="71"/>
      <c r="T355" s="71"/>
      <c r="U355" s="147">
        <f t="shared" si="54"/>
        <v>0</v>
      </c>
      <c r="V355" s="147">
        <f t="shared" si="55"/>
        <v>0</v>
      </c>
      <c r="W355" s="147">
        <f t="shared" si="56"/>
        <v>0</v>
      </c>
      <c r="X355" s="71"/>
      <c r="Y355" s="91"/>
      <c r="Z355" s="91"/>
      <c r="AA355" s="147">
        <f t="shared" si="57"/>
        <v>0</v>
      </c>
      <c r="AB355" s="73"/>
      <c r="AC355" s="92"/>
      <c r="AD355" s="91"/>
      <c r="AE355" s="147">
        <f t="shared" si="58"/>
        <v>0</v>
      </c>
      <c r="AF355" s="73"/>
      <c r="AG355" s="92"/>
      <c r="AH355" s="91"/>
      <c r="AI355" s="147">
        <f t="shared" si="59"/>
        <v>0</v>
      </c>
      <c r="AJ355" s="147">
        <f t="shared" si="60"/>
        <v>0</v>
      </c>
      <c r="AK355" s="147">
        <f t="shared" si="61"/>
        <v>0</v>
      </c>
      <c r="AL355" s="147">
        <f t="shared" si="62"/>
        <v>0</v>
      </c>
      <c r="AM355" s="73"/>
      <c r="AN355" s="73"/>
      <c r="AO355" s="147">
        <f t="shared" si="63"/>
        <v>0</v>
      </c>
      <c r="AR355" s="94" t="str">
        <f t="shared" si="64"/>
        <v/>
      </c>
      <c r="AS355" s="72">
        <f>IF(P355&gt;'Costes máximos'!$D$22,'Costes máximos'!$D$22,P355)</f>
        <v>0</v>
      </c>
      <c r="AT355" s="72">
        <f>IF(Q355&gt;'Costes máximos'!$D$22,'Costes máximos'!$D$22,Q355)</f>
        <v>0</v>
      </c>
      <c r="AU355" s="72">
        <f>IF(R355&gt;'Costes máximos'!$D$22,'Costes máximos'!$D$22,R355)</f>
        <v>0</v>
      </c>
      <c r="AV355" s="72">
        <f>IF(S355&gt;'Costes máximos'!$D$22,'Costes máximos'!$D$22,S355)</f>
        <v>0</v>
      </c>
      <c r="AW355" s="72">
        <f>IF(T355&gt;'Costes máximos'!$D$22,'Costes máximos'!$D$22,T355)</f>
        <v>0</v>
      </c>
    </row>
    <row r="356" spans="2:49" outlineLevel="1" x14ac:dyDescent="0.3">
      <c r="B356" s="101"/>
      <c r="C356" s="102"/>
      <c r="D356" s="102"/>
      <c r="E356" s="102"/>
      <c r="F356" s="145">
        <f>IFERROR(INDEX('2. Paquetes y Tareas'!$F$16:$F$65,MATCH(AR356,'2. Paquetes y Tareas'!$E$16:$E$65,0)),0)</f>
        <v>0</v>
      </c>
      <c r="G356" s="88"/>
      <c r="H356" s="146">
        <f>IF($C$48="Investigación industrial",IFERROR(INDEX('4. Presupuesto Total '!$G$25:$G$43,MATCH(G356,'4. Presupuesto Total '!$B$25:$B$43,0)),""),IFERROR(INDEX('4. Presupuesto Total '!$H$25:$H$43,MATCH(G356,'4. Presupuesto Total '!$B$25:$B$43,0)),))</f>
        <v>0</v>
      </c>
      <c r="I356" s="67">
        <v>1</v>
      </c>
      <c r="J356" s="67"/>
      <c r="K356" s="67"/>
      <c r="L356" s="67"/>
      <c r="M356" s="67"/>
      <c r="N356" s="67"/>
      <c r="O356" s="145">
        <f t="shared" si="53"/>
        <v>0</v>
      </c>
      <c r="P356" s="70"/>
      <c r="Q356" s="70"/>
      <c r="R356" s="70"/>
      <c r="S356" s="71"/>
      <c r="T356" s="71"/>
      <c r="U356" s="147">
        <f t="shared" si="54"/>
        <v>0</v>
      </c>
      <c r="V356" s="147">
        <f t="shared" si="55"/>
        <v>0</v>
      </c>
      <c r="W356" s="147">
        <f t="shared" si="56"/>
        <v>0</v>
      </c>
      <c r="X356" s="71"/>
      <c r="Y356" s="91"/>
      <c r="Z356" s="91"/>
      <c r="AA356" s="147">
        <f t="shared" si="57"/>
        <v>0</v>
      </c>
      <c r="AB356" s="73"/>
      <c r="AC356" s="92"/>
      <c r="AD356" s="91"/>
      <c r="AE356" s="147">
        <f t="shared" si="58"/>
        <v>0</v>
      </c>
      <c r="AF356" s="73"/>
      <c r="AG356" s="92"/>
      <c r="AH356" s="91"/>
      <c r="AI356" s="147">
        <f t="shared" si="59"/>
        <v>0</v>
      </c>
      <c r="AJ356" s="147">
        <f t="shared" si="60"/>
        <v>0</v>
      </c>
      <c r="AK356" s="147">
        <f t="shared" si="61"/>
        <v>0</v>
      </c>
      <c r="AL356" s="147">
        <f t="shared" si="62"/>
        <v>0</v>
      </c>
      <c r="AM356" s="73"/>
      <c r="AN356" s="73"/>
      <c r="AO356" s="147">
        <f t="shared" si="63"/>
        <v>0</v>
      </c>
      <c r="AR356" s="94" t="str">
        <f t="shared" si="64"/>
        <v/>
      </c>
      <c r="AS356" s="72">
        <f>IF(P356&gt;'Costes máximos'!$D$22,'Costes máximos'!$D$22,P356)</f>
        <v>0</v>
      </c>
      <c r="AT356" s="72">
        <f>IF(Q356&gt;'Costes máximos'!$D$22,'Costes máximos'!$D$22,Q356)</f>
        <v>0</v>
      </c>
      <c r="AU356" s="72">
        <f>IF(R356&gt;'Costes máximos'!$D$22,'Costes máximos'!$D$22,R356)</f>
        <v>0</v>
      </c>
      <c r="AV356" s="72">
        <f>IF(S356&gt;'Costes máximos'!$D$22,'Costes máximos'!$D$22,S356)</f>
        <v>0</v>
      </c>
      <c r="AW356" s="72">
        <f>IF(T356&gt;'Costes máximos'!$D$22,'Costes máximos'!$D$22,T356)</f>
        <v>0</v>
      </c>
    </row>
    <row r="357" spans="2:49" outlineLevel="1" x14ac:dyDescent="0.3">
      <c r="B357" s="101"/>
      <c r="C357" s="102"/>
      <c r="D357" s="102"/>
      <c r="E357" s="102"/>
      <c r="F357" s="145">
        <f>IFERROR(INDEX('2. Paquetes y Tareas'!$F$16:$F$65,MATCH(AR357,'2. Paquetes y Tareas'!$E$16:$E$65,0)),0)</f>
        <v>0</v>
      </c>
      <c r="G357" s="88"/>
      <c r="H357" s="146">
        <f>IF($C$48="Investigación industrial",IFERROR(INDEX('4. Presupuesto Total '!$G$25:$G$43,MATCH(G357,'4. Presupuesto Total '!$B$25:$B$43,0)),""),IFERROR(INDEX('4. Presupuesto Total '!$H$25:$H$43,MATCH(G357,'4. Presupuesto Total '!$B$25:$B$43,0)),))</f>
        <v>0</v>
      </c>
      <c r="I357" s="67">
        <v>1</v>
      </c>
      <c r="J357" s="67"/>
      <c r="K357" s="67"/>
      <c r="L357" s="67"/>
      <c r="M357" s="67"/>
      <c r="N357" s="67"/>
      <c r="O357" s="145">
        <f t="shared" si="53"/>
        <v>0</v>
      </c>
      <c r="P357" s="70"/>
      <c r="Q357" s="70"/>
      <c r="R357" s="70"/>
      <c r="S357" s="71"/>
      <c r="T357" s="71"/>
      <c r="U357" s="147">
        <f t="shared" si="54"/>
        <v>0</v>
      </c>
      <c r="V357" s="147">
        <f t="shared" si="55"/>
        <v>0</v>
      </c>
      <c r="W357" s="147">
        <f t="shared" si="56"/>
        <v>0</v>
      </c>
      <c r="X357" s="71"/>
      <c r="Y357" s="91"/>
      <c r="Z357" s="91"/>
      <c r="AA357" s="147">
        <f t="shared" si="57"/>
        <v>0</v>
      </c>
      <c r="AB357" s="73"/>
      <c r="AC357" s="92"/>
      <c r="AD357" s="91"/>
      <c r="AE357" s="147">
        <f t="shared" si="58"/>
        <v>0</v>
      </c>
      <c r="AF357" s="73"/>
      <c r="AG357" s="92"/>
      <c r="AH357" s="91"/>
      <c r="AI357" s="147">
        <f t="shared" si="59"/>
        <v>0</v>
      </c>
      <c r="AJ357" s="147">
        <f t="shared" si="60"/>
        <v>0</v>
      </c>
      <c r="AK357" s="147">
        <f t="shared" si="61"/>
        <v>0</v>
      </c>
      <c r="AL357" s="147">
        <f t="shared" si="62"/>
        <v>0</v>
      </c>
      <c r="AM357" s="73"/>
      <c r="AN357" s="73"/>
      <c r="AO357" s="147">
        <f t="shared" si="63"/>
        <v>0</v>
      </c>
      <c r="AR357" s="94" t="str">
        <f t="shared" si="64"/>
        <v/>
      </c>
      <c r="AS357" s="72">
        <f>IF(P357&gt;'Costes máximos'!$D$22,'Costes máximos'!$D$22,P357)</f>
        <v>0</v>
      </c>
      <c r="AT357" s="72">
        <f>IF(Q357&gt;'Costes máximos'!$D$22,'Costes máximos'!$D$22,Q357)</f>
        <v>0</v>
      </c>
      <c r="AU357" s="72">
        <f>IF(R357&gt;'Costes máximos'!$D$22,'Costes máximos'!$D$22,R357)</f>
        <v>0</v>
      </c>
      <c r="AV357" s="72">
        <f>IF(S357&gt;'Costes máximos'!$D$22,'Costes máximos'!$D$22,S357)</f>
        <v>0</v>
      </c>
      <c r="AW357" s="72">
        <f>IF(T357&gt;'Costes máximos'!$D$22,'Costes máximos'!$D$22,T357)</f>
        <v>0</v>
      </c>
    </row>
    <row r="358" spans="2:49" x14ac:dyDescent="0.3">
      <c r="B358" s="101"/>
      <c r="C358" s="102"/>
      <c r="D358" s="102"/>
      <c r="E358" s="102"/>
      <c r="F358" s="145">
        <f>IFERROR(INDEX('2. Paquetes y Tareas'!$F$16:$F$65,MATCH(AR358,'2. Paquetes y Tareas'!$E$16:$E$65,0)),0)</f>
        <v>0</v>
      </c>
      <c r="G358" s="88"/>
      <c r="H358" s="146">
        <f>IF($C$48="Investigación industrial",IFERROR(INDEX('4. Presupuesto Total '!$G$25:$G$43,MATCH(G358,'4. Presupuesto Total '!$B$25:$B$43,0)),""),IFERROR(INDEX('4. Presupuesto Total '!$H$25:$H$43,MATCH(G358,'4. Presupuesto Total '!$B$25:$B$43,0)),))</f>
        <v>0</v>
      </c>
      <c r="I358" s="67">
        <v>1</v>
      </c>
      <c r="J358" s="67"/>
      <c r="K358" s="67"/>
      <c r="L358" s="67"/>
      <c r="M358" s="67"/>
      <c r="N358" s="67"/>
      <c r="O358" s="145">
        <f t="shared" si="53"/>
        <v>0</v>
      </c>
      <c r="P358" s="70"/>
      <c r="Q358" s="70"/>
      <c r="R358" s="70"/>
      <c r="S358" s="71"/>
      <c r="T358" s="71"/>
      <c r="U358" s="147">
        <f t="shared" si="54"/>
        <v>0</v>
      </c>
      <c r="V358" s="147">
        <f t="shared" si="55"/>
        <v>0</v>
      </c>
      <c r="W358" s="147">
        <f t="shared" si="56"/>
        <v>0</v>
      </c>
      <c r="X358" s="71"/>
      <c r="Y358" s="91"/>
      <c r="Z358" s="91"/>
      <c r="AA358" s="147">
        <f t="shared" si="57"/>
        <v>0</v>
      </c>
      <c r="AB358" s="73"/>
      <c r="AC358" s="92"/>
      <c r="AD358" s="91"/>
      <c r="AE358" s="147">
        <f t="shared" si="58"/>
        <v>0</v>
      </c>
      <c r="AF358" s="73"/>
      <c r="AG358" s="92"/>
      <c r="AH358" s="91"/>
      <c r="AI358" s="147">
        <f t="shared" si="59"/>
        <v>0</v>
      </c>
      <c r="AJ358" s="147">
        <f t="shared" si="60"/>
        <v>0</v>
      </c>
      <c r="AK358" s="147">
        <f t="shared" si="61"/>
        <v>0</v>
      </c>
      <c r="AL358" s="147">
        <f t="shared" si="62"/>
        <v>0</v>
      </c>
      <c r="AM358" s="73"/>
      <c r="AN358" s="73"/>
      <c r="AO358" s="147">
        <f t="shared" si="63"/>
        <v>0</v>
      </c>
      <c r="AR358" s="94" t="str">
        <f t="shared" si="64"/>
        <v/>
      </c>
      <c r="AS358" s="72">
        <f>IF(P358&gt;'Costes máximos'!$D$22,'Costes máximos'!$D$22,P358)</f>
        <v>0</v>
      </c>
      <c r="AT358" s="72">
        <f>IF(Q358&gt;'Costes máximos'!$D$22,'Costes máximos'!$D$22,Q358)</f>
        <v>0</v>
      </c>
      <c r="AU358" s="72">
        <f>IF(R358&gt;'Costes máximos'!$D$22,'Costes máximos'!$D$22,R358)</f>
        <v>0</v>
      </c>
      <c r="AV358" s="72">
        <f>IF(S358&gt;'Costes máximos'!$D$22,'Costes máximos'!$D$22,S358)</f>
        <v>0</v>
      </c>
      <c r="AW358" s="72">
        <f>IF(T358&gt;'Costes máximos'!$D$22,'Costes máximos'!$D$22,T358)</f>
        <v>0</v>
      </c>
    </row>
    <row r="359" spans="2:49" outlineLevel="1" x14ac:dyDescent="0.3">
      <c r="B359" s="101"/>
      <c r="C359" s="102"/>
      <c r="D359" s="102"/>
      <c r="E359" s="102"/>
      <c r="F359" s="145">
        <f>IFERROR(INDEX('2. Paquetes y Tareas'!$F$16:$F$65,MATCH(AR359,'2. Paquetes y Tareas'!$E$16:$E$65,0)),0)</f>
        <v>0</v>
      </c>
      <c r="G359" s="88"/>
      <c r="H359" s="146">
        <f>IF($C$48="Investigación industrial",IFERROR(INDEX('4. Presupuesto Total '!$G$25:$G$43,MATCH(G359,'4. Presupuesto Total '!$B$25:$B$43,0)),""),IFERROR(INDEX('4. Presupuesto Total '!$H$25:$H$43,MATCH(G359,'4. Presupuesto Total '!$B$25:$B$43,0)),))</f>
        <v>0</v>
      </c>
      <c r="I359" s="67">
        <v>1</v>
      </c>
      <c r="J359" s="67"/>
      <c r="K359" s="67"/>
      <c r="L359" s="67"/>
      <c r="M359" s="67"/>
      <c r="N359" s="67"/>
      <c r="O359" s="145">
        <f t="shared" si="53"/>
        <v>0</v>
      </c>
      <c r="P359" s="70"/>
      <c r="Q359" s="70"/>
      <c r="R359" s="70"/>
      <c r="S359" s="71"/>
      <c r="T359" s="71"/>
      <c r="U359" s="147">
        <f t="shared" si="54"/>
        <v>0</v>
      </c>
      <c r="V359" s="147">
        <f t="shared" si="55"/>
        <v>0</v>
      </c>
      <c r="W359" s="147">
        <f t="shared" si="56"/>
        <v>0</v>
      </c>
      <c r="X359" s="71"/>
      <c r="Y359" s="91"/>
      <c r="Z359" s="91"/>
      <c r="AA359" s="147">
        <f t="shared" si="57"/>
        <v>0</v>
      </c>
      <c r="AB359" s="73"/>
      <c r="AC359" s="92"/>
      <c r="AD359" s="91"/>
      <c r="AE359" s="147">
        <f t="shared" si="58"/>
        <v>0</v>
      </c>
      <c r="AF359" s="73"/>
      <c r="AG359" s="92"/>
      <c r="AH359" s="91"/>
      <c r="AI359" s="147">
        <f t="shared" si="59"/>
        <v>0</v>
      </c>
      <c r="AJ359" s="147">
        <f t="shared" si="60"/>
        <v>0</v>
      </c>
      <c r="AK359" s="147">
        <f t="shared" si="61"/>
        <v>0</v>
      </c>
      <c r="AL359" s="147">
        <f t="shared" si="62"/>
        <v>0</v>
      </c>
      <c r="AM359" s="73"/>
      <c r="AN359" s="73"/>
      <c r="AO359" s="147">
        <f t="shared" si="63"/>
        <v>0</v>
      </c>
      <c r="AR359" s="94" t="str">
        <f t="shared" si="64"/>
        <v/>
      </c>
      <c r="AS359" s="72">
        <f>IF(P359&gt;'Costes máximos'!$D$22,'Costes máximos'!$D$22,P359)</f>
        <v>0</v>
      </c>
      <c r="AT359" s="72">
        <f>IF(Q359&gt;'Costes máximos'!$D$22,'Costes máximos'!$D$22,Q359)</f>
        <v>0</v>
      </c>
      <c r="AU359" s="72">
        <f>IF(R359&gt;'Costes máximos'!$D$22,'Costes máximos'!$D$22,R359)</f>
        <v>0</v>
      </c>
      <c r="AV359" s="72">
        <f>IF(S359&gt;'Costes máximos'!$D$22,'Costes máximos'!$D$22,S359)</f>
        <v>0</v>
      </c>
      <c r="AW359" s="72">
        <f>IF(T359&gt;'Costes máximos'!$D$22,'Costes máximos'!$D$22,T359)</f>
        <v>0</v>
      </c>
    </row>
    <row r="360" spans="2:49" outlineLevel="1" x14ac:dyDescent="0.3">
      <c r="B360" s="101"/>
      <c r="C360" s="102"/>
      <c r="D360" s="102"/>
      <c r="E360" s="102"/>
      <c r="F360" s="145">
        <f>IFERROR(INDEX('2. Paquetes y Tareas'!$F$16:$F$65,MATCH(AR360,'2. Paquetes y Tareas'!$E$16:$E$65,0)),0)</f>
        <v>0</v>
      </c>
      <c r="G360" s="88"/>
      <c r="H360" s="146">
        <f>IF($C$48="Investigación industrial",IFERROR(INDEX('4. Presupuesto Total '!$G$25:$G$43,MATCH(G360,'4. Presupuesto Total '!$B$25:$B$43,0)),""),IFERROR(INDEX('4. Presupuesto Total '!$H$25:$H$43,MATCH(G360,'4. Presupuesto Total '!$B$25:$B$43,0)),))</f>
        <v>0</v>
      </c>
      <c r="I360" s="67">
        <v>1</v>
      </c>
      <c r="J360" s="67"/>
      <c r="K360" s="67"/>
      <c r="L360" s="67"/>
      <c r="M360" s="67"/>
      <c r="N360" s="67"/>
      <c r="O360" s="145">
        <f t="shared" si="53"/>
        <v>0</v>
      </c>
      <c r="P360" s="70"/>
      <c r="Q360" s="70"/>
      <c r="R360" s="70"/>
      <c r="S360" s="71"/>
      <c r="T360" s="71"/>
      <c r="U360" s="147">
        <f t="shared" si="54"/>
        <v>0</v>
      </c>
      <c r="V360" s="147">
        <f t="shared" si="55"/>
        <v>0</v>
      </c>
      <c r="W360" s="147">
        <f t="shared" si="56"/>
        <v>0</v>
      </c>
      <c r="X360" s="71"/>
      <c r="Y360" s="91"/>
      <c r="Z360" s="91"/>
      <c r="AA360" s="147">
        <f t="shared" si="57"/>
        <v>0</v>
      </c>
      <c r="AB360" s="73"/>
      <c r="AC360" s="92"/>
      <c r="AD360" s="91"/>
      <c r="AE360" s="147">
        <f t="shared" si="58"/>
        <v>0</v>
      </c>
      <c r="AF360" s="73"/>
      <c r="AG360" s="92"/>
      <c r="AH360" s="91"/>
      <c r="AI360" s="147">
        <f t="shared" si="59"/>
        <v>0</v>
      </c>
      <c r="AJ360" s="147">
        <f t="shared" si="60"/>
        <v>0</v>
      </c>
      <c r="AK360" s="147">
        <f t="shared" si="61"/>
        <v>0</v>
      </c>
      <c r="AL360" s="147">
        <f t="shared" si="62"/>
        <v>0</v>
      </c>
      <c r="AM360" s="73"/>
      <c r="AN360" s="73"/>
      <c r="AO360" s="147">
        <f t="shared" si="63"/>
        <v>0</v>
      </c>
      <c r="AR360" s="94" t="str">
        <f t="shared" si="64"/>
        <v/>
      </c>
      <c r="AS360" s="72">
        <f>IF(P360&gt;'Costes máximos'!$D$22,'Costes máximos'!$D$22,P360)</f>
        <v>0</v>
      </c>
      <c r="AT360" s="72">
        <f>IF(Q360&gt;'Costes máximos'!$D$22,'Costes máximos'!$D$22,Q360)</f>
        <v>0</v>
      </c>
      <c r="AU360" s="72">
        <f>IF(R360&gt;'Costes máximos'!$D$22,'Costes máximos'!$D$22,R360)</f>
        <v>0</v>
      </c>
      <c r="AV360" s="72">
        <f>IF(S360&gt;'Costes máximos'!$D$22,'Costes máximos'!$D$22,S360)</f>
        <v>0</v>
      </c>
      <c r="AW360" s="72">
        <f>IF(T360&gt;'Costes máximos'!$D$22,'Costes máximos'!$D$22,T360)</f>
        <v>0</v>
      </c>
    </row>
    <row r="361" spans="2:49" outlineLevel="1" x14ac:dyDescent="0.3">
      <c r="B361" s="101"/>
      <c r="C361" s="102"/>
      <c r="D361" s="102"/>
      <c r="E361" s="102"/>
      <c r="F361" s="145">
        <f>IFERROR(INDEX('2. Paquetes y Tareas'!$F$16:$F$65,MATCH(AR361,'2. Paquetes y Tareas'!$E$16:$E$65,0)),0)</f>
        <v>0</v>
      </c>
      <c r="G361" s="88"/>
      <c r="H361" s="146">
        <f>IF($C$48="Investigación industrial",IFERROR(INDEX('4. Presupuesto Total '!$G$25:$G$43,MATCH(G361,'4. Presupuesto Total '!$B$25:$B$43,0)),""),IFERROR(INDEX('4. Presupuesto Total '!$H$25:$H$43,MATCH(G361,'4. Presupuesto Total '!$B$25:$B$43,0)),))</f>
        <v>0</v>
      </c>
      <c r="I361" s="67">
        <v>1</v>
      </c>
      <c r="J361" s="67"/>
      <c r="K361" s="67"/>
      <c r="L361" s="67"/>
      <c r="M361" s="67"/>
      <c r="N361" s="67"/>
      <c r="O361" s="145">
        <f t="shared" si="53"/>
        <v>0</v>
      </c>
      <c r="P361" s="70"/>
      <c r="Q361" s="70"/>
      <c r="R361" s="70"/>
      <c r="S361" s="71"/>
      <c r="T361" s="71"/>
      <c r="U361" s="147">
        <f t="shared" si="54"/>
        <v>0</v>
      </c>
      <c r="V361" s="147">
        <f t="shared" si="55"/>
        <v>0</v>
      </c>
      <c r="W361" s="147">
        <f t="shared" si="56"/>
        <v>0</v>
      </c>
      <c r="X361" s="71"/>
      <c r="Y361" s="91"/>
      <c r="Z361" s="91"/>
      <c r="AA361" s="147">
        <f t="shared" si="57"/>
        <v>0</v>
      </c>
      <c r="AB361" s="73"/>
      <c r="AC361" s="92"/>
      <c r="AD361" s="91"/>
      <c r="AE361" s="147">
        <f t="shared" si="58"/>
        <v>0</v>
      </c>
      <c r="AF361" s="73"/>
      <c r="AG361" s="92"/>
      <c r="AH361" s="91"/>
      <c r="AI361" s="147">
        <f t="shared" si="59"/>
        <v>0</v>
      </c>
      <c r="AJ361" s="147">
        <f t="shared" si="60"/>
        <v>0</v>
      </c>
      <c r="AK361" s="147">
        <f t="shared" si="61"/>
        <v>0</v>
      </c>
      <c r="AL361" s="147">
        <f t="shared" si="62"/>
        <v>0</v>
      </c>
      <c r="AM361" s="73"/>
      <c r="AN361" s="73"/>
      <c r="AO361" s="147">
        <f t="shared" si="63"/>
        <v>0</v>
      </c>
      <c r="AR361" s="94" t="str">
        <f t="shared" si="64"/>
        <v/>
      </c>
      <c r="AS361" s="72">
        <f>IF(P361&gt;'Costes máximos'!$D$22,'Costes máximos'!$D$22,P361)</f>
        <v>0</v>
      </c>
      <c r="AT361" s="72">
        <f>IF(Q361&gt;'Costes máximos'!$D$22,'Costes máximos'!$D$22,Q361)</f>
        <v>0</v>
      </c>
      <c r="AU361" s="72">
        <f>IF(R361&gt;'Costes máximos'!$D$22,'Costes máximos'!$D$22,R361)</f>
        <v>0</v>
      </c>
      <c r="AV361" s="72">
        <f>IF(S361&gt;'Costes máximos'!$D$22,'Costes máximos'!$D$22,S361)</f>
        <v>0</v>
      </c>
      <c r="AW361" s="72">
        <f>IF(T361&gt;'Costes máximos'!$D$22,'Costes máximos'!$D$22,T361)</f>
        <v>0</v>
      </c>
    </row>
    <row r="362" spans="2:49" outlineLevel="1" x14ac:dyDescent="0.3">
      <c r="B362" s="101"/>
      <c r="C362" s="102"/>
      <c r="D362" s="102"/>
      <c r="E362" s="102"/>
      <c r="F362" s="145">
        <f>IFERROR(INDEX('2. Paquetes y Tareas'!$F$16:$F$65,MATCH(AR362,'2. Paquetes y Tareas'!$E$16:$E$65,0)),0)</f>
        <v>0</v>
      </c>
      <c r="G362" s="88"/>
      <c r="H362" s="146">
        <f>IF($C$48="Investigación industrial",IFERROR(INDEX('4. Presupuesto Total '!$G$25:$G$43,MATCH(G362,'4. Presupuesto Total '!$B$25:$B$43,0)),""),IFERROR(INDEX('4. Presupuesto Total '!$H$25:$H$43,MATCH(G362,'4. Presupuesto Total '!$B$25:$B$43,0)),))</f>
        <v>0</v>
      </c>
      <c r="I362" s="67">
        <v>1</v>
      </c>
      <c r="J362" s="67"/>
      <c r="K362" s="67"/>
      <c r="L362" s="67"/>
      <c r="M362" s="67"/>
      <c r="N362" s="67"/>
      <c r="O362" s="145">
        <f t="shared" si="53"/>
        <v>0</v>
      </c>
      <c r="P362" s="70"/>
      <c r="Q362" s="70"/>
      <c r="R362" s="70"/>
      <c r="S362" s="71"/>
      <c r="T362" s="71"/>
      <c r="U362" s="147">
        <f t="shared" si="54"/>
        <v>0</v>
      </c>
      <c r="V362" s="147">
        <f t="shared" si="55"/>
        <v>0</v>
      </c>
      <c r="W362" s="147">
        <f t="shared" si="56"/>
        <v>0</v>
      </c>
      <c r="X362" s="71"/>
      <c r="Y362" s="91"/>
      <c r="Z362" s="91"/>
      <c r="AA362" s="147">
        <f t="shared" si="57"/>
        <v>0</v>
      </c>
      <c r="AB362" s="73"/>
      <c r="AC362" s="92"/>
      <c r="AD362" s="91"/>
      <c r="AE362" s="147">
        <f t="shared" si="58"/>
        <v>0</v>
      </c>
      <c r="AF362" s="73"/>
      <c r="AG362" s="92"/>
      <c r="AH362" s="91"/>
      <c r="AI362" s="147">
        <f t="shared" si="59"/>
        <v>0</v>
      </c>
      <c r="AJ362" s="147">
        <f t="shared" si="60"/>
        <v>0</v>
      </c>
      <c r="AK362" s="147">
        <f t="shared" si="61"/>
        <v>0</v>
      </c>
      <c r="AL362" s="147">
        <f t="shared" si="62"/>
        <v>0</v>
      </c>
      <c r="AM362" s="73"/>
      <c r="AN362" s="73"/>
      <c r="AO362" s="147">
        <f t="shared" si="63"/>
        <v>0</v>
      </c>
      <c r="AR362" s="94" t="str">
        <f t="shared" si="64"/>
        <v/>
      </c>
      <c r="AS362" s="72">
        <f>IF(P362&gt;'Costes máximos'!$D$22,'Costes máximos'!$D$22,P362)</f>
        <v>0</v>
      </c>
      <c r="AT362" s="72">
        <f>IF(Q362&gt;'Costes máximos'!$D$22,'Costes máximos'!$D$22,Q362)</f>
        <v>0</v>
      </c>
      <c r="AU362" s="72">
        <f>IF(R362&gt;'Costes máximos'!$D$22,'Costes máximos'!$D$22,R362)</f>
        <v>0</v>
      </c>
      <c r="AV362" s="72">
        <f>IF(S362&gt;'Costes máximos'!$D$22,'Costes máximos'!$D$22,S362)</f>
        <v>0</v>
      </c>
      <c r="AW362" s="72">
        <f>IF(T362&gt;'Costes máximos'!$D$22,'Costes máximos'!$D$22,T362)</f>
        <v>0</v>
      </c>
    </row>
    <row r="363" spans="2:49" outlineLevel="1" x14ac:dyDescent="0.3">
      <c r="B363" s="101"/>
      <c r="C363" s="102"/>
      <c r="D363" s="102"/>
      <c r="E363" s="102"/>
      <c r="F363" s="145">
        <f>IFERROR(INDEX('2. Paquetes y Tareas'!$F$16:$F$65,MATCH(AR363,'2. Paquetes y Tareas'!$E$16:$E$65,0)),0)</f>
        <v>0</v>
      </c>
      <c r="G363" s="88"/>
      <c r="H363" s="146">
        <f>IF($C$48="Investigación industrial",IFERROR(INDEX('4. Presupuesto Total '!$G$25:$G$43,MATCH(G363,'4. Presupuesto Total '!$B$25:$B$43,0)),""),IFERROR(INDEX('4. Presupuesto Total '!$H$25:$H$43,MATCH(G363,'4. Presupuesto Total '!$B$25:$B$43,0)),))</f>
        <v>0</v>
      </c>
      <c r="I363" s="67">
        <v>1</v>
      </c>
      <c r="J363" s="67"/>
      <c r="K363" s="67"/>
      <c r="L363" s="67"/>
      <c r="M363" s="67"/>
      <c r="N363" s="67"/>
      <c r="O363" s="145">
        <f t="shared" si="53"/>
        <v>0</v>
      </c>
      <c r="P363" s="70"/>
      <c r="Q363" s="70"/>
      <c r="R363" s="70"/>
      <c r="S363" s="71"/>
      <c r="T363" s="71"/>
      <c r="U363" s="147">
        <f t="shared" si="54"/>
        <v>0</v>
      </c>
      <c r="V363" s="147">
        <f t="shared" si="55"/>
        <v>0</v>
      </c>
      <c r="W363" s="147">
        <f t="shared" si="56"/>
        <v>0</v>
      </c>
      <c r="X363" s="71"/>
      <c r="Y363" s="91"/>
      <c r="Z363" s="91"/>
      <c r="AA363" s="147">
        <f t="shared" si="57"/>
        <v>0</v>
      </c>
      <c r="AB363" s="73"/>
      <c r="AC363" s="92"/>
      <c r="AD363" s="91"/>
      <c r="AE363" s="147">
        <f t="shared" si="58"/>
        <v>0</v>
      </c>
      <c r="AF363" s="73"/>
      <c r="AG363" s="92"/>
      <c r="AH363" s="91"/>
      <c r="AI363" s="147">
        <f t="shared" si="59"/>
        <v>0</v>
      </c>
      <c r="AJ363" s="147">
        <f t="shared" si="60"/>
        <v>0</v>
      </c>
      <c r="AK363" s="147">
        <f t="shared" si="61"/>
        <v>0</v>
      </c>
      <c r="AL363" s="147">
        <f t="shared" si="62"/>
        <v>0</v>
      </c>
      <c r="AM363" s="73"/>
      <c r="AN363" s="73"/>
      <c r="AO363" s="147">
        <f t="shared" si="63"/>
        <v>0</v>
      </c>
      <c r="AR363" s="94" t="str">
        <f t="shared" si="64"/>
        <v/>
      </c>
      <c r="AS363" s="72">
        <f>IF(P363&gt;'Costes máximos'!$D$22,'Costes máximos'!$D$22,P363)</f>
        <v>0</v>
      </c>
      <c r="AT363" s="72">
        <f>IF(Q363&gt;'Costes máximos'!$D$22,'Costes máximos'!$D$22,Q363)</f>
        <v>0</v>
      </c>
      <c r="AU363" s="72">
        <f>IF(R363&gt;'Costes máximos'!$D$22,'Costes máximos'!$D$22,R363)</f>
        <v>0</v>
      </c>
      <c r="AV363" s="72">
        <f>IF(S363&gt;'Costes máximos'!$D$22,'Costes máximos'!$D$22,S363)</f>
        <v>0</v>
      </c>
      <c r="AW363" s="72">
        <f>IF(T363&gt;'Costes máximos'!$D$22,'Costes máximos'!$D$22,T363)</f>
        <v>0</v>
      </c>
    </row>
    <row r="364" spans="2:49" outlineLevel="1" x14ac:dyDescent="0.3">
      <c r="B364" s="101"/>
      <c r="C364" s="102"/>
      <c r="D364" s="102"/>
      <c r="E364" s="102"/>
      <c r="F364" s="145">
        <f>IFERROR(INDEX('2. Paquetes y Tareas'!$F$16:$F$65,MATCH(AR364,'2. Paquetes y Tareas'!$E$16:$E$65,0)),0)</f>
        <v>0</v>
      </c>
      <c r="G364" s="88"/>
      <c r="H364" s="146">
        <f>IF($C$48="Investigación industrial",IFERROR(INDEX('4. Presupuesto Total '!$G$25:$G$43,MATCH(G364,'4. Presupuesto Total '!$B$25:$B$43,0)),""),IFERROR(INDEX('4. Presupuesto Total '!$H$25:$H$43,MATCH(G364,'4. Presupuesto Total '!$B$25:$B$43,0)),))</f>
        <v>0</v>
      </c>
      <c r="I364" s="67">
        <v>1</v>
      </c>
      <c r="J364" s="67"/>
      <c r="K364" s="67"/>
      <c r="L364" s="67"/>
      <c r="M364" s="67"/>
      <c r="N364" s="67"/>
      <c r="O364" s="145">
        <f t="shared" si="53"/>
        <v>0</v>
      </c>
      <c r="P364" s="70"/>
      <c r="Q364" s="70"/>
      <c r="R364" s="70"/>
      <c r="S364" s="71"/>
      <c r="T364" s="71"/>
      <c r="U364" s="147">
        <f t="shared" si="54"/>
        <v>0</v>
      </c>
      <c r="V364" s="147">
        <f t="shared" si="55"/>
        <v>0</v>
      </c>
      <c r="W364" s="147">
        <f t="shared" si="56"/>
        <v>0</v>
      </c>
      <c r="X364" s="71"/>
      <c r="Y364" s="91"/>
      <c r="Z364" s="91"/>
      <c r="AA364" s="147">
        <f t="shared" si="57"/>
        <v>0</v>
      </c>
      <c r="AB364" s="73"/>
      <c r="AC364" s="92"/>
      <c r="AD364" s="91"/>
      <c r="AE364" s="147">
        <f t="shared" si="58"/>
        <v>0</v>
      </c>
      <c r="AF364" s="73"/>
      <c r="AG364" s="92"/>
      <c r="AH364" s="91"/>
      <c r="AI364" s="147">
        <f t="shared" si="59"/>
        <v>0</v>
      </c>
      <c r="AJ364" s="147">
        <f t="shared" si="60"/>
        <v>0</v>
      </c>
      <c r="AK364" s="147">
        <f t="shared" si="61"/>
        <v>0</v>
      </c>
      <c r="AL364" s="147">
        <f t="shared" si="62"/>
        <v>0</v>
      </c>
      <c r="AM364" s="73"/>
      <c r="AN364" s="73"/>
      <c r="AO364" s="147">
        <f t="shared" si="63"/>
        <v>0</v>
      </c>
      <c r="AR364" s="94" t="str">
        <f t="shared" si="64"/>
        <v/>
      </c>
      <c r="AS364" s="72">
        <f>IF(P364&gt;'Costes máximos'!$D$22,'Costes máximos'!$D$22,P364)</f>
        <v>0</v>
      </c>
      <c r="AT364" s="72">
        <f>IF(Q364&gt;'Costes máximos'!$D$22,'Costes máximos'!$D$22,Q364)</f>
        <v>0</v>
      </c>
      <c r="AU364" s="72">
        <f>IF(R364&gt;'Costes máximos'!$D$22,'Costes máximos'!$D$22,R364)</f>
        <v>0</v>
      </c>
      <c r="AV364" s="72">
        <f>IF(S364&gt;'Costes máximos'!$D$22,'Costes máximos'!$D$22,S364)</f>
        <v>0</v>
      </c>
      <c r="AW364" s="72">
        <f>IF(T364&gt;'Costes máximos'!$D$22,'Costes máximos'!$D$22,T364)</f>
        <v>0</v>
      </c>
    </row>
    <row r="365" spans="2:49" outlineLevel="1" x14ac:dyDescent="0.3">
      <c r="B365" s="101"/>
      <c r="C365" s="102"/>
      <c r="D365" s="102"/>
      <c r="E365" s="102"/>
      <c r="F365" s="145">
        <f>IFERROR(INDEX('2. Paquetes y Tareas'!$F$16:$F$65,MATCH(AR365,'2. Paquetes y Tareas'!$E$16:$E$65,0)),0)</f>
        <v>0</v>
      </c>
      <c r="G365" s="88"/>
      <c r="H365" s="146">
        <f>IF($C$48="Investigación industrial",IFERROR(INDEX('4. Presupuesto Total '!$G$25:$G$43,MATCH(G365,'4. Presupuesto Total '!$B$25:$B$43,0)),""),IFERROR(INDEX('4. Presupuesto Total '!$H$25:$H$43,MATCH(G365,'4. Presupuesto Total '!$B$25:$B$43,0)),))</f>
        <v>0</v>
      </c>
      <c r="I365" s="67">
        <v>1</v>
      </c>
      <c r="J365" s="67"/>
      <c r="K365" s="67"/>
      <c r="L365" s="67"/>
      <c r="M365" s="67"/>
      <c r="N365" s="67"/>
      <c r="O365" s="145">
        <f t="shared" si="53"/>
        <v>0</v>
      </c>
      <c r="P365" s="70"/>
      <c r="Q365" s="70"/>
      <c r="R365" s="70"/>
      <c r="S365" s="71"/>
      <c r="T365" s="71"/>
      <c r="U365" s="147">
        <f t="shared" si="54"/>
        <v>0</v>
      </c>
      <c r="V365" s="147">
        <f t="shared" si="55"/>
        <v>0</v>
      </c>
      <c r="W365" s="147">
        <f t="shared" si="56"/>
        <v>0</v>
      </c>
      <c r="X365" s="71"/>
      <c r="Y365" s="91"/>
      <c r="Z365" s="91"/>
      <c r="AA365" s="147">
        <f t="shared" si="57"/>
        <v>0</v>
      </c>
      <c r="AB365" s="73"/>
      <c r="AC365" s="92"/>
      <c r="AD365" s="91"/>
      <c r="AE365" s="147">
        <f t="shared" si="58"/>
        <v>0</v>
      </c>
      <c r="AF365" s="73"/>
      <c r="AG365" s="92"/>
      <c r="AH365" s="91"/>
      <c r="AI365" s="147">
        <f t="shared" si="59"/>
        <v>0</v>
      </c>
      <c r="AJ365" s="147">
        <f t="shared" si="60"/>
        <v>0</v>
      </c>
      <c r="AK365" s="147">
        <f t="shared" si="61"/>
        <v>0</v>
      </c>
      <c r="AL365" s="147">
        <f t="shared" si="62"/>
        <v>0</v>
      </c>
      <c r="AM365" s="73"/>
      <c r="AN365" s="73"/>
      <c r="AO365" s="147">
        <f t="shared" si="63"/>
        <v>0</v>
      </c>
      <c r="AR365" s="94" t="str">
        <f t="shared" si="64"/>
        <v/>
      </c>
      <c r="AS365" s="72">
        <f>IF(P365&gt;'Costes máximos'!$D$22,'Costes máximos'!$D$22,P365)</f>
        <v>0</v>
      </c>
      <c r="AT365" s="72">
        <f>IF(Q365&gt;'Costes máximos'!$D$22,'Costes máximos'!$D$22,Q365)</f>
        <v>0</v>
      </c>
      <c r="AU365" s="72">
        <f>IF(R365&gt;'Costes máximos'!$D$22,'Costes máximos'!$D$22,R365)</f>
        <v>0</v>
      </c>
      <c r="AV365" s="72">
        <f>IF(S365&gt;'Costes máximos'!$D$22,'Costes máximos'!$D$22,S365)</f>
        <v>0</v>
      </c>
      <c r="AW365" s="72">
        <f>IF(T365&gt;'Costes máximos'!$D$22,'Costes máximos'!$D$22,T365)</f>
        <v>0</v>
      </c>
    </row>
    <row r="366" spans="2:49" outlineLevel="1" x14ac:dyDescent="0.3">
      <c r="B366" s="101"/>
      <c r="C366" s="102"/>
      <c r="D366" s="102"/>
      <c r="E366" s="102"/>
      <c r="F366" s="145">
        <f>IFERROR(INDEX('2. Paquetes y Tareas'!$F$16:$F$65,MATCH(AR366,'2. Paquetes y Tareas'!$E$16:$E$65,0)),0)</f>
        <v>0</v>
      </c>
      <c r="G366" s="88"/>
      <c r="H366" s="146">
        <f>IF($C$48="Investigación industrial",IFERROR(INDEX('4. Presupuesto Total '!$G$25:$G$43,MATCH(G366,'4. Presupuesto Total '!$B$25:$B$43,0)),""),IFERROR(INDEX('4. Presupuesto Total '!$H$25:$H$43,MATCH(G366,'4. Presupuesto Total '!$B$25:$B$43,0)),))</f>
        <v>0</v>
      </c>
      <c r="I366" s="67">
        <v>1</v>
      </c>
      <c r="J366" s="67"/>
      <c r="K366" s="67"/>
      <c r="L366" s="67"/>
      <c r="M366" s="67"/>
      <c r="N366" s="67"/>
      <c r="O366" s="145">
        <f t="shared" si="53"/>
        <v>0</v>
      </c>
      <c r="P366" s="70"/>
      <c r="Q366" s="70"/>
      <c r="R366" s="70"/>
      <c r="S366" s="71"/>
      <c r="T366" s="71"/>
      <c r="U366" s="147">
        <f t="shared" si="54"/>
        <v>0</v>
      </c>
      <c r="V366" s="147">
        <f t="shared" si="55"/>
        <v>0</v>
      </c>
      <c r="W366" s="147">
        <f t="shared" si="56"/>
        <v>0</v>
      </c>
      <c r="X366" s="71"/>
      <c r="Y366" s="91"/>
      <c r="Z366" s="91"/>
      <c r="AA366" s="147">
        <f t="shared" si="57"/>
        <v>0</v>
      </c>
      <c r="AB366" s="73"/>
      <c r="AC366" s="92"/>
      <c r="AD366" s="91"/>
      <c r="AE366" s="147">
        <f t="shared" si="58"/>
        <v>0</v>
      </c>
      <c r="AF366" s="73"/>
      <c r="AG366" s="92"/>
      <c r="AH366" s="91"/>
      <c r="AI366" s="147">
        <f t="shared" si="59"/>
        <v>0</v>
      </c>
      <c r="AJ366" s="147">
        <f t="shared" si="60"/>
        <v>0</v>
      </c>
      <c r="AK366" s="147">
        <f t="shared" si="61"/>
        <v>0</v>
      </c>
      <c r="AL366" s="147">
        <f t="shared" si="62"/>
        <v>0</v>
      </c>
      <c r="AM366" s="73"/>
      <c r="AN366" s="73"/>
      <c r="AO366" s="147">
        <f t="shared" si="63"/>
        <v>0</v>
      </c>
      <c r="AR366" s="94" t="str">
        <f t="shared" si="64"/>
        <v/>
      </c>
      <c r="AS366" s="72">
        <f>IF(P366&gt;'Costes máximos'!$D$22,'Costes máximos'!$D$22,P366)</f>
        <v>0</v>
      </c>
      <c r="AT366" s="72">
        <f>IF(Q366&gt;'Costes máximos'!$D$22,'Costes máximos'!$D$22,Q366)</f>
        <v>0</v>
      </c>
      <c r="AU366" s="72">
        <f>IF(R366&gt;'Costes máximos'!$D$22,'Costes máximos'!$D$22,R366)</f>
        <v>0</v>
      </c>
      <c r="AV366" s="72">
        <f>IF(S366&gt;'Costes máximos'!$D$22,'Costes máximos'!$D$22,S366)</f>
        <v>0</v>
      </c>
      <c r="AW366" s="72">
        <f>IF(T366&gt;'Costes máximos'!$D$22,'Costes máximos'!$D$22,T366)</f>
        <v>0</v>
      </c>
    </row>
    <row r="367" spans="2:49" outlineLevel="1" x14ac:dyDescent="0.3">
      <c r="B367" s="101"/>
      <c r="C367" s="102"/>
      <c r="D367" s="102"/>
      <c r="E367" s="102"/>
      <c r="F367" s="145">
        <f>IFERROR(INDEX('2. Paquetes y Tareas'!$F$16:$F$65,MATCH(AR367,'2. Paquetes y Tareas'!$E$16:$E$65,0)),0)</f>
        <v>0</v>
      </c>
      <c r="G367" s="88"/>
      <c r="H367" s="146">
        <f>IF($C$48="Investigación industrial",IFERROR(INDEX('4. Presupuesto Total '!$G$25:$G$43,MATCH(G367,'4. Presupuesto Total '!$B$25:$B$43,0)),""),IFERROR(INDEX('4. Presupuesto Total '!$H$25:$H$43,MATCH(G367,'4. Presupuesto Total '!$B$25:$B$43,0)),))</f>
        <v>0</v>
      </c>
      <c r="I367" s="67">
        <v>1</v>
      </c>
      <c r="J367" s="67"/>
      <c r="K367" s="67"/>
      <c r="L367" s="67"/>
      <c r="M367" s="67"/>
      <c r="N367" s="67"/>
      <c r="O367" s="145">
        <f t="shared" si="53"/>
        <v>0</v>
      </c>
      <c r="P367" s="70"/>
      <c r="Q367" s="70"/>
      <c r="R367" s="70"/>
      <c r="S367" s="71"/>
      <c r="T367" s="71"/>
      <c r="U367" s="147">
        <f t="shared" si="54"/>
        <v>0</v>
      </c>
      <c r="V367" s="147">
        <f t="shared" si="55"/>
        <v>0</v>
      </c>
      <c r="W367" s="147">
        <f t="shared" si="56"/>
        <v>0</v>
      </c>
      <c r="X367" s="71"/>
      <c r="Y367" s="91"/>
      <c r="Z367" s="91"/>
      <c r="AA367" s="147">
        <f t="shared" si="57"/>
        <v>0</v>
      </c>
      <c r="AB367" s="73"/>
      <c r="AC367" s="92"/>
      <c r="AD367" s="91"/>
      <c r="AE367" s="147">
        <f t="shared" si="58"/>
        <v>0</v>
      </c>
      <c r="AF367" s="73"/>
      <c r="AG367" s="92"/>
      <c r="AH367" s="91"/>
      <c r="AI367" s="147">
        <f t="shared" si="59"/>
        <v>0</v>
      </c>
      <c r="AJ367" s="147">
        <f t="shared" si="60"/>
        <v>0</v>
      </c>
      <c r="AK367" s="147">
        <f t="shared" si="61"/>
        <v>0</v>
      </c>
      <c r="AL367" s="147">
        <f t="shared" si="62"/>
        <v>0</v>
      </c>
      <c r="AM367" s="73"/>
      <c r="AN367" s="73"/>
      <c r="AO367" s="147">
        <f t="shared" si="63"/>
        <v>0</v>
      </c>
      <c r="AR367" s="94" t="str">
        <f t="shared" si="64"/>
        <v/>
      </c>
      <c r="AS367" s="72">
        <f>IF(P367&gt;'Costes máximos'!$D$22,'Costes máximos'!$D$22,P367)</f>
        <v>0</v>
      </c>
      <c r="AT367" s="72">
        <f>IF(Q367&gt;'Costes máximos'!$D$22,'Costes máximos'!$D$22,Q367)</f>
        <v>0</v>
      </c>
      <c r="AU367" s="72">
        <f>IF(R367&gt;'Costes máximos'!$D$22,'Costes máximos'!$D$22,R367)</f>
        <v>0</v>
      </c>
      <c r="AV367" s="72">
        <f>IF(S367&gt;'Costes máximos'!$D$22,'Costes máximos'!$D$22,S367)</f>
        <v>0</v>
      </c>
      <c r="AW367" s="72">
        <f>IF(T367&gt;'Costes máximos'!$D$22,'Costes máximos'!$D$22,T367)</f>
        <v>0</v>
      </c>
    </row>
    <row r="368" spans="2:49" outlineLevel="1" x14ac:dyDescent="0.3">
      <c r="B368" s="101"/>
      <c r="C368" s="102"/>
      <c r="D368" s="102"/>
      <c r="E368" s="102"/>
      <c r="F368" s="145">
        <f>IFERROR(INDEX('2. Paquetes y Tareas'!$F$16:$F$65,MATCH(AR368,'2. Paquetes y Tareas'!$E$16:$E$65,0)),0)</f>
        <v>0</v>
      </c>
      <c r="G368" s="88"/>
      <c r="H368" s="146">
        <f>IF($C$48="Investigación industrial",IFERROR(INDEX('4. Presupuesto Total '!$G$25:$G$43,MATCH(G368,'4. Presupuesto Total '!$B$25:$B$43,0)),""),IFERROR(INDEX('4. Presupuesto Total '!$H$25:$H$43,MATCH(G368,'4. Presupuesto Total '!$B$25:$B$43,0)),))</f>
        <v>0</v>
      </c>
      <c r="I368" s="67">
        <v>1</v>
      </c>
      <c r="J368" s="67"/>
      <c r="K368" s="67"/>
      <c r="L368" s="67"/>
      <c r="M368" s="67"/>
      <c r="N368" s="67"/>
      <c r="O368" s="145">
        <f t="shared" si="53"/>
        <v>0</v>
      </c>
      <c r="P368" s="70"/>
      <c r="Q368" s="70"/>
      <c r="R368" s="70"/>
      <c r="S368" s="71"/>
      <c r="T368" s="71"/>
      <c r="U368" s="147">
        <f t="shared" si="54"/>
        <v>0</v>
      </c>
      <c r="V368" s="147">
        <f t="shared" si="55"/>
        <v>0</v>
      </c>
      <c r="W368" s="147">
        <f t="shared" si="56"/>
        <v>0</v>
      </c>
      <c r="X368" s="71"/>
      <c r="Y368" s="91"/>
      <c r="Z368" s="91"/>
      <c r="AA368" s="147">
        <f t="shared" si="57"/>
        <v>0</v>
      </c>
      <c r="AB368" s="73"/>
      <c r="AC368" s="92"/>
      <c r="AD368" s="91"/>
      <c r="AE368" s="147">
        <f t="shared" si="58"/>
        <v>0</v>
      </c>
      <c r="AF368" s="73"/>
      <c r="AG368" s="92"/>
      <c r="AH368" s="91"/>
      <c r="AI368" s="147">
        <f t="shared" si="59"/>
        <v>0</v>
      </c>
      <c r="AJ368" s="147">
        <f t="shared" si="60"/>
        <v>0</v>
      </c>
      <c r="AK368" s="147">
        <f t="shared" si="61"/>
        <v>0</v>
      </c>
      <c r="AL368" s="147">
        <f t="shared" si="62"/>
        <v>0</v>
      </c>
      <c r="AM368" s="73"/>
      <c r="AN368" s="73"/>
      <c r="AO368" s="147">
        <f t="shared" si="63"/>
        <v>0</v>
      </c>
      <c r="AR368" s="94" t="str">
        <f t="shared" si="64"/>
        <v/>
      </c>
      <c r="AS368" s="72">
        <f>IF(P368&gt;'Costes máximos'!$D$22,'Costes máximos'!$D$22,P368)</f>
        <v>0</v>
      </c>
      <c r="AT368" s="72">
        <f>IF(Q368&gt;'Costes máximos'!$D$22,'Costes máximos'!$D$22,Q368)</f>
        <v>0</v>
      </c>
      <c r="AU368" s="72">
        <f>IF(R368&gt;'Costes máximos'!$D$22,'Costes máximos'!$D$22,R368)</f>
        <v>0</v>
      </c>
      <c r="AV368" s="72">
        <f>IF(S368&gt;'Costes máximos'!$D$22,'Costes máximos'!$D$22,S368)</f>
        <v>0</v>
      </c>
      <c r="AW368" s="72">
        <f>IF(T368&gt;'Costes máximos'!$D$22,'Costes máximos'!$D$22,T368)</f>
        <v>0</v>
      </c>
    </row>
    <row r="369" spans="2:49" outlineLevel="1" x14ac:dyDescent="0.3">
      <c r="B369" s="101"/>
      <c r="C369" s="102"/>
      <c r="D369" s="102"/>
      <c r="E369" s="102"/>
      <c r="F369" s="145">
        <f>IFERROR(INDEX('2. Paquetes y Tareas'!$F$16:$F$65,MATCH(AR369,'2. Paquetes y Tareas'!$E$16:$E$65,0)),0)</f>
        <v>0</v>
      </c>
      <c r="G369" s="88"/>
      <c r="H369" s="146">
        <f>IF($C$48="Investigación industrial",IFERROR(INDEX('4. Presupuesto Total '!$G$25:$G$43,MATCH(G369,'4. Presupuesto Total '!$B$25:$B$43,0)),""),IFERROR(INDEX('4. Presupuesto Total '!$H$25:$H$43,MATCH(G369,'4. Presupuesto Total '!$B$25:$B$43,0)),))</f>
        <v>0</v>
      </c>
      <c r="I369" s="67">
        <v>1</v>
      </c>
      <c r="J369" s="67"/>
      <c r="K369" s="67"/>
      <c r="L369" s="67"/>
      <c r="M369" s="67"/>
      <c r="N369" s="67"/>
      <c r="O369" s="145">
        <f t="shared" si="53"/>
        <v>0</v>
      </c>
      <c r="P369" s="70"/>
      <c r="Q369" s="70"/>
      <c r="R369" s="70"/>
      <c r="S369" s="71"/>
      <c r="T369" s="71"/>
      <c r="U369" s="147">
        <f t="shared" si="54"/>
        <v>0</v>
      </c>
      <c r="V369" s="147">
        <f t="shared" si="55"/>
        <v>0</v>
      </c>
      <c r="W369" s="147">
        <f t="shared" si="56"/>
        <v>0</v>
      </c>
      <c r="X369" s="71"/>
      <c r="Y369" s="91"/>
      <c r="Z369" s="91"/>
      <c r="AA369" s="147">
        <f t="shared" si="57"/>
        <v>0</v>
      </c>
      <c r="AB369" s="73"/>
      <c r="AC369" s="92"/>
      <c r="AD369" s="91"/>
      <c r="AE369" s="147">
        <f t="shared" si="58"/>
        <v>0</v>
      </c>
      <c r="AF369" s="73"/>
      <c r="AG369" s="92"/>
      <c r="AH369" s="91"/>
      <c r="AI369" s="147">
        <f t="shared" si="59"/>
        <v>0</v>
      </c>
      <c r="AJ369" s="147">
        <f t="shared" si="60"/>
        <v>0</v>
      </c>
      <c r="AK369" s="147">
        <f t="shared" si="61"/>
        <v>0</v>
      </c>
      <c r="AL369" s="147">
        <f t="shared" si="62"/>
        <v>0</v>
      </c>
      <c r="AM369" s="73"/>
      <c r="AN369" s="73"/>
      <c r="AO369" s="147">
        <f t="shared" si="63"/>
        <v>0</v>
      </c>
      <c r="AR369" s="94" t="str">
        <f t="shared" si="64"/>
        <v/>
      </c>
      <c r="AS369" s="72">
        <f>IF(P369&gt;'Costes máximos'!$D$22,'Costes máximos'!$D$22,P369)</f>
        <v>0</v>
      </c>
      <c r="AT369" s="72">
        <f>IF(Q369&gt;'Costes máximos'!$D$22,'Costes máximos'!$D$22,Q369)</f>
        <v>0</v>
      </c>
      <c r="AU369" s="72">
        <f>IF(R369&gt;'Costes máximos'!$D$22,'Costes máximos'!$D$22,R369)</f>
        <v>0</v>
      </c>
      <c r="AV369" s="72">
        <f>IF(S369&gt;'Costes máximos'!$D$22,'Costes máximos'!$D$22,S369)</f>
        <v>0</v>
      </c>
      <c r="AW369" s="72">
        <f>IF(T369&gt;'Costes máximos'!$D$22,'Costes máximos'!$D$22,T369)</f>
        <v>0</v>
      </c>
    </row>
    <row r="370" spans="2:49" outlineLevel="1" x14ac:dyDescent="0.3">
      <c r="B370" s="101"/>
      <c r="C370" s="102"/>
      <c r="D370" s="102"/>
      <c r="E370" s="102"/>
      <c r="F370" s="145">
        <f>IFERROR(INDEX('2. Paquetes y Tareas'!$F$16:$F$65,MATCH(AR370,'2. Paquetes y Tareas'!$E$16:$E$65,0)),0)</f>
        <v>0</v>
      </c>
      <c r="G370" s="88"/>
      <c r="H370" s="146">
        <f>IF($C$48="Investigación industrial",IFERROR(INDEX('4. Presupuesto Total '!$G$25:$G$43,MATCH(G370,'4. Presupuesto Total '!$B$25:$B$43,0)),""),IFERROR(INDEX('4. Presupuesto Total '!$H$25:$H$43,MATCH(G370,'4. Presupuesto Total '!$B$25:$B$43,0)),))</f>
        <v>0</v>
      </c>
      <c r="I370" s="67">
        <v>1</v>
      </c>
      <c r="J370" s="67"/>
      <c r="K370" s="67"/>
      <c r="L370" s="67"/>
      <c r="M370" s="67"/>
      <c r="N370" s="67"/>
      <c r="O370" s="145">
        <f t="shared" si="53"/>
        <v>0</v>
      </c>
      <c r="P370" s="70"/>
      <c r="Q370" s="70"/>
      <c r="R370" s="70"/>
      <c r="S370" s="71"/>
      <c r="T370" s="71"/>
      <c r="U370" s="147">
        <f t="shared" si="54"/>
        <v>0</v>
      </c>
      <c r="V370" s="147">
        <f t="shared" si="55"/>
        <v>0</v>
      </c>
      <c r="W370" s="147">
        <f t="shared" si="56"/>
        <v>0</v>
      </c>
      <c r="X370" s="71"/>
      <c r="Y370" s="91"/>
      <c r="Z370" s="91"/>
      <c r="AA370" s="147">
        <f t="shared" si="57"/>
        <v>0</v>
      </c>
      <c r="AB370" s="73"/>
      <c r="AC370" s="92"/>
      <c r="AD370" s="91"/>
      <c r="AE370" s="147">
        <f t="shared" si="58"/>
        <v>0</v>
      </c>
      <c r="AF370" s="73"/>
      <c r="AG370" s="92"/>
      <c r="AH370" s="91"/>
      <c r="AI370" s="147">
        <f t="shared" si="59"/>
        <v>0</v>
      </c>
      <c r="AJ370" s="147">
        <f t="shared" si="60"/>
        <v>0</v>
      </c>
      <c r="AK370" s="147">
        <f t="shared" si="61"/>
        <v>0</v>
      </c>
      <c r="AL370" s="147">
        <f t="shared" si="62"/>
        <v>0</v>
      </c>
      <c r="AM370" s="73"/>
      <c r="AN370" s="73"/>
      <c r="AO370" s="147">
        <f t="shared" si="63"/>
        <v>0</v>
      </c>
      <c r="AR370" s="94" t="str">
        <f t="shared" si="64"/>
        <v/>
      </c>
      <c r="AS370" s="72">
        <f>IF(P370&gt;'Costes máximos'!$D$22,'Costes máximos'!$D$22,P370)</f>
        <v>0</v>
      </c>
      <c r="AT370" s="72">
        <f>IF(Q370&gt;'Costes máximos'!$D$22,'Costes máximos'!$D$22,Q370)</f>
        <v>0</v>
      </c>
      <c r="AU370" s="72">
        <f>IF(R370&gt;'Costes máximos'!$D$22,'Costes máximos'!$D$22,R370)</f>
        <v>0</v>
      </c>
      <c r="AV370" s="72">
        <f>IF(S370&gt;'Costes máximos'!$D$22,'Costes máximos'!$D$22,S370)</f>
        <v>0</v>
      </c>
      <c r="AW370" s="72">
        <f>IF(T370&gt;'Costes máximos'!$D$22,'Costes máximos'!$D$22,T370)</f>
        <v>0</v>
      </c>
    </row>
    <row r="371" spans="2:49" outlineLevel="1" x14ac:dyDescent="0.3">
      <c r="B371" s="101"/>
      <c r="C371" s="102"/>
      <c r="D371" s="102"/>
      <c r="E371" s="102"/>
      <c r="F371" s="145">
        <f>IFERROR(INDEX('2. Paquetes y Tareas'!$F$16:$F$65,MATCH(AR371,'2. Paquetes y Tareas'!$E$16:$E$65,0)),0)</f>
        <v>0</v>
      </c>
      <c r="G371" s="88"/>
      <c r="H371" s="146">
        <f>IF($C$48="Investigación industrial",IFERROR(INDEX('4. Presupuesto Total '!$G$25:$G$43,MATCH(G371,'4. Presupuesto Total '!$B$25:$B$43,0)),""),IFERROR(INDEX('4. Presupuesto Total '!$H$25:$H$43,MATCH(G371,'4. Presupuesto Total '!$B$25:$B$43,0)),))</f>
        <v>0</v>
      </c>
      <c r="I371" s="67">
        <v>1</v>
      </c>
      <c r="J371" s="67"/>
      <c r="K371" s="67"/>
      <c r="L371" s="67"/>
      <c r="M371" s="67"/>
      <c r="N371" s="67"/>
      <c r="O371" s="145">
        <f t="shared" si="53"/>
        <v>0</v>
      </c>
      <c r="P371" s="70"/>
      <c r="Q371" s="70"/>
      <c r="R371" s="70"/>
      <c r="S371" s="71"/>
      <c r="T371" s="71"/>
      <c r="U371" s="147">
        <f t="shared" si="54"/>
        <v>0</v>
      </c>
      <c r="V371" s="147">
        <f t="shared" si="55"/>
        <v>0</v>
      </c>
      <c r="W371" s="147">
        <f t="shared" si="56"/>
        <v>0</v>
      </c>
      <c r="X371" s="71"/>
      <c r="Y371" s="91"/>
      <c r="Z371" s="91"/>
      <c r="AA371" s="147">
        <f t="shared" si="57"/>
        <v>0</v>
      </c>
      <c r="AB371" s="73"/>
      <c r="AC371" s="92"/>
      <c r="AD371" s="91"/>
      <c r="AE371" s="147">
        <f t="shared" si="58"/>
        <v>0</v>
      </c>
      <c r="AF371" s="73"/>
      <c r="AG371" s="92"/>
      <c r="AH371" s="91"/>
      <c r="AI371" s="147">
        <f t="shared" si="59"/>
        <v>0</v>
      </c>
      <c r="AJ371" s="147">
        <f t="shared" si="60"/>
        <v>0</v>
      </c>
      <c r="AK371" s="147">
        <f t="shared" si="61"/>
        <v>0</v>
      </c>
      <c r="AL371" s="147">
        <f t="shared" si="62"/>
        <v>0</v>
      </c>
      <c r="AM371" s="73"/>
      <c r="AN371" s="73"/>
      <c r="AO371" s="147">
        <f t="shared" si="63"/>
        <v>0</v>
      </c>
      <c r="AR371" s="94" t="str">
        <f t="shared" si="64"/>
        <v/>
      </c>
      <c r="AS371" s="72">
        <f>IF(P371&gt;'Costes máximos'!$D$22,'Costes máximos'!$D$22,P371)</f>
        <v>0</v>
      </c>
      <c r="AT371" s="72">
        <f>IF(Q371&gt;'Costes máximos'!$D$22,'Costes máximos'!$D$22,Q371)</f>
        <v>0</v>
      </c>
      <c r="AU371" s="72">
        <f>IF(R371&gt;'Costes máximos'!$D$22,'Costes máximos'!$D$22,R371)</f>
        <v>0</v>
      </c>
      <c r="AV371" s="72">
        <f>IF(S371&gt;'Costes máximos'!$D$22,'Costes máximos'!$D$22,S371)</f>
        <v>0</v>
      </c>
      <c r="AW371" s="72">
        <f>IF(T371&gt;'Costes máximos'!$D$22,'Costes máximos'!$D$22,T371)</f>
        <v>0</v>
      </c>
    </row>
    <row r="372" spans="2:49" outlineLevel="1" x14ac:dyDescent="0.3">
      <c r="B372" s="101"/>
      <c r="C372" s="102"/>
      <c r="D372" s="102"/>
      <c r="E372" s="102"/>
      <c r="F372" s="145">
        <f>IFERROR(INDEX('2. Paquetes y Tareas'!$F$16:$F$65,MATCH(AR372,'2. Paquetes y Tareas'!$E$16:$E$65,0)),0)</f>
        <v>0</v>
      </c>
      <c r="G372" s="88"/>
      <c r="H372" s="146">
        <f>IF($C$48="Investigación industrial",IFERROR(INDEX('4. Presupuesto Total '!$G$25:$G$43,MATCH(G372,'4. Presupuesto Total '!$B$25:$B$43,0)),""),IFERROR(INDEX('4. Presupuesto Total '!$H$25:$H$43,MATCH(G372,'4. Presupuesto Total '!$B$25:$B$43,0)),))</f>
        <v>0</v>
      </c>
      <c r="I372" s="67">
        <v>1</v>
      </c>
      <c r="J372" s="67"/>
      <c r="K372" s="67"/>
      <c r="L372" s="67"/>
      <c r="M372" s="67"/>
      <c r="N372" s="67"/>
      <c r="O372" s="145">
        <f t="shared" ref="O372:O435" si="65">SUM(J372:N372)/8</f>
        <v>0</v>
      </c>
      <c r="P372" s="70"/>
      <c r="Q372" s="70"/>
      <c r="R372" s="70"/>
      <c r="S372" s="71"/>
      <c r="T372" s="71"/>
      <c r="U372" s="147">
        <f t="shared" ref="U372:U435" si="66">SUMPRODUCT(J372:N372,P372:T372)</f>
        <v>0</v>
      </c>
      <c r="V372" s="147">
        <f t="shared" ref="V372:V435" si="67">IFERROR(SUMPRODUCT(J372:N372,AS372:AW372),0)</f>
        <v>0</v>
      </c>
      <c r="W372" s="147">
        <f t="shared" ref="W372:W435" si="68">IFERROR(V372*$H372,0)</f>
        <v>0</v>
      </c>
      <c r="X372" s="71"/>
      <c r="Y372" s="91"/>
      <c r="Z372" s="91"/>
      <c r="AA372" s="147">
        <f t="shared" ref="AA372:AA435" si="69">IFERROR(Z372*$H372,0)</f>
        <v>0</v>
      </c>
      <c r="AB372" s="73"/>
      <c r="AC372" s="92"/>
      <c r="AD372" s="91"/>
      <c r="AE372" s="147">
        <f t="shared" ref="AE372:AE435" si="70">IFERROR(AD372*$H372,0)</f>
        <v>0</v>
      </c>
      <c r="AF372" s="73"/>
      <c r="AG372" s="92"/>
      <c r="AH372" s="91"/>
      <c r="AI372" s="147">
        <f t="shared" ref="AI372:AI435" si="71">IFERROR(AH372*$H372,0)</f>
        <v>0</v>
      </c>
      <c r="AJ372" s="147">
        <f t="shared" ref="AJ372:AJ435" si="72">U372+Y372+AC372+AG372</f>
        <v>0</v>
      </c>
      <c r="AK372" s="147">
        <f t="shared" ref="AK372:AK435" si="73">V372+Z372+AD372+AH372</f>
        <v>0</v>
      </c>
      <c r="AL372" s="147">
        <f t="shared" ref="AL372:AL435" si="74">IFERROR(AK372*H372,0)</f>
        <v>0</v>
      </c>
      <c r="AM372" s="73"/>
      <c r="AN372" s="73"/>
      <c r="AO372" s="147">
        <f t="shared" ref="AO372:AO435" si="75">IFERROR(AN372*$H372,0)</f>
        <v>0</v>
      </c>
      <c r="AR372" s="94" t="str">
        <f t="shared" ref="AR372:AR435" si="76">CONCATENATE(B372,C372,D372)</f>
        <v/>
      </c>
      <c r="AS372" s="72">
        <f>IF(P372&gt;'Costes máximos'!$D$22,'Costes máximos'!$D$22,P372)</f>
        <v>0</v>
      </c>
      <c r="AT372" s="72">
        <f>IF(Q372&gt;'Costes máximos'!$D$22,'Costes máximos'!$D$22,Q372)</f>
        <v>0</v>
      </c>
      <c r="AU372" s="72">
        <f>IF(R372&gt;'Costes máximos'!$D$22,'Costes máximos'!$D$22,R372)</f>
        <v>0</v>
      </c>
      <c r="AV372" s="72">
        <f>IF(S372&gt;'Costes máximos'!$D$22,'Costes máximos'!$D$22,S372)</f>
        <v>0</v>
      </c>
      <c r="AW372" s="72">
        <f>IF(T372&gt;'Costes máximos'!$D$22,'Costes máximos'!$D$22,T372)</f>
        <v>0</v>
      </c>
    </row>
    <row r="373" spans="2:49" outlineLevel="1" x14ac:dyDescent="0.3">
      <c r="B373" s="101"/>
      <c r="C373" s="102"/>
      <c r="D373" s="102"/>
      <c r="E373" s="102"/>
      <c r="F373" s="145">
        <f>IFERROR(INDEX('2. Paquetes y Tareas'!$F$16:$F$65,MATCH(AR373,'2. Paquetes y Tareas'!$E$16:$E$65,0)),0)</f>
        <v>0</v>
      </c>
      <c r="G373" s="88"/>
      <c r="H373" s="146">
        <f>IF($C$48="Investigación industrial",IFERROR(INDEX('4. Presupuesto Total '!$G$25:$G$43,MATCH(G373,'4. Presupuesto Total '!$B$25:$B$43,0)),""),IFERROR(INDEX('4. Presupuesto Total '!$H$25:$H$43,MATCH(G373,'4. Presupuesto Total '!$B$25:$B$43,0)),))</f>
        <v>0</v>
      </c>
      <c r="I373" s="67">
        <v>1</v>
      </c>
      <c r="J373" s="67"/>
      <c r="K373" s="67"/>
      <c r="L373" s="67"/>
      <c r="M373" s="67"/>
      <c r="N373" s="67"/>
      <c r="O373" s="145">
        <f t="shared" si="65"/>
        <v>0</v>
      </c>
      <c r="P373" s="70"/>
      <c r="Q373" s="70"/>
      <c r="R373" s="70"/>
      <c r="S373" s="71"/>
      <c r="T373" s="71"/>
      <c r="U373" s="147">
        <f t="shared" si="66"/>
        <v>0</v>
      </c>
      <c r="V373" s="147">
        <f t="shared" si="67"/>
        <v>0</v>
      </c>
      <c r="W373" s="147">
        <f t="shared" si="68"/>
        <v>0</v>
      </c>
      <c r="X373" s="71"/>
      <c r="Y373" s="91"/>
      <c r="Z373" s="91"/>
      <c r="AA373" s="147">
        <f t="shared" si="69"/>
        <v>0</v>
      </c>
      <c r="AB373" s="73"/>
      <c r="AC373" s="92"/>
      <c r="AD373" s="91"/>
      <c r="AE373" s="147">
        <f t="shared" si="70"/>
        <v>0</v>
      </c>
      <c r="AF373" s="73"/>
      <c r="AG373" s="92"/>
      <c r="AH373" s="91"/>
      <c r="AI373" s="147">
        <f t="shared" si="71"/>
        <v>0</v>
      </c>
      <c r="AJ373" s="147">
        <f t="shared" si="72"/>
        <v>0</v>
      </c>
      <c r="AK373" s="147">
        <f t="shared" si="73"/>
        <v>0</v>
      </c>
      <c r="AL373" s="147">
        <f t="shared" si="74"/>
        <v>0</v>
      </c>
      <c r="AM373" s="73"/>
      <c r="AN373" s="73"/>
      <c r="AO373" s="147">
        <f t="shared" si="75"/>
        <v>0</v>
      </c>
      <c r="AR373" s="94" t="str">
        <f t="shared" si="76"/>
        <v/>
      </c>
      <c r="AS373" s="72">
        <f>IF(P373&gt;'Costes máximos'!$D$22,'Costes máximos'!$D$22,P373)</f>
        <v>0</v>
      </c>
      <c r="AT373" s="72">
        <f>IF(Q373&gt;'Costes máximos'!$D$22,'Costes máximos'!$D$22,Q373)</f>
        <v>0</v>
      </c>
      <c r="AU373" s="72">
        <f>IF(R373&gt;'Costes máximos'!$D$22,'Costes máximos'!$D$22,R373)</f>
        <v>0</v>
      </c>
      <c r="AV373" s="72">
        <f>IF(S373&gt;'Costes máximos'!$D$22,'Costes máximos'!$D$22,S373)</f>
        <v>0</v>
      </c>
      <c r="AW373" s="72">
        <f>IF(T373&gt;'Costes máximos'!$D$22,'Costes máximos'!$D$22,T373)</f>
        <v>0</v>
      </c>
    </row>
    <row r="374" spans="2:49" outlineLevel="1" x14ac:dyDescent="0.3">
      <c r="B374" s="101"/>
      <c r="C374" s="102"/>
      <c r="D374" s="102"/>
      <c r="E374" s="102"/>
      <c r="F374" s="145">
        <f>IFERROR(INDEX('2. Paquetes y Tareas'!$F$16:$F$65,MATCH(AR374,'2. Paquetes y Tareas'!$E$16:$E$65,0)),0)</f>
        <v>0</v>
      </c>
      <c r="G374" s="88"/>
      <c r="H374" s="146">
        <f>IF($C$48="Investigación industrial",IFERROR(INDEX('4. Presupuesto Total '!$G$25:$G$43,MATCH(G374,'4. Presupuesto Total '!$B$25:$B$43,0)),""),IFERROR(INDEX('4. Presupuesto Total '!$H$25:$H$43,MATCH(G374,'4. Presupuesto Total '!$B$25:$B$43,0)),))</f>
        <v>0</v>
      </c>
      <c r="I374" s="67">
        <v>1</v>
      </c>
      <c r="J374" s="67"/>
      <c r="K374" s="67"/>
      <c r="L374" s="67"/>
      <c r="M374" s="67"/>
      <c r="N374" s="67"/>
      <c r="O374" s="145">
        <f t="shared" si="65"/>
        <v>0</v>
      </c>
      <c r="P374" s="70"/>
      <c r="Q374" s="70"/>
      <c r="R374" s="70"/>
      <c r="S374" s="71"/>
      <c r="T374" s="71"/>
      <c r="U374" s="147">
        <f t="shared" si="66"/>
        <v>0</v>
      </c>
      <c r="V374" s="147">
        <f t="shared" si="67"/>
        <v>0</v>
      </c>
      <c r="W374" s="147">
        <f t="shared" si="68"/>
        <v>0</v>
      </c>
      <c r="X374" s="71"/>
      <c r="Y374" s="91"/>
      <c r="Z374" s="91"/>
      <c r="AA374" s="147">
        <f t="shared" si="69"/>
        <v>0</v>
      </c>
      <c r="AB374" s="73"/>
      <c r="AC374" s="92"/>
      <c r="AD374" s="91"/>
      <c r="AE374" s="147">
        <f t="shared" si="70"/>
        <v>0</v>
      </c>
      <c r="AF374" s="73"/>
      <c r="AG374" s="92"/>
      <c r="AH374" s="91"/>
      <c r="AI374" s="147">
        <f t="shared" si="71"/>
        <v>0</v>
      </c>
      <c r="AJ374" s="147">
        <f t="shared" si="72"/>
        <v>0</v>
      </c>
      <c r="AK374" s="147">
        <f t="shared" si="73"/>
        <v>0</v>
      </c>
      <c r="AL374" s="147">
        <f t="shared" si="74"/>
        <v>0</v>
      </c>
      <c r="AM374" s="73"/>
      <c r="AN374" s="73"/>
      <c r="AO374" s="147">
        <f t="shared" si="75"/>
        <v>0</v>
      </c>
      <c r="AR374" s="94" t="str">
        <f t="shared" si="76"/>
        <v/>
      </c>
      <c r="AS374" s="72">
        <f>IF(P374&gt;'Costes máximos'!$D$22,'Costes máximos'!$D$22,P374)</f>
        <v>0</v>
      </c>
      <c r="AT374" s="72">
        <f>IF(Q374&gt;'Costes máximos'!$D$22,'Costes máximos'!$D$22,Q374)</f>
        <v>0</v>
      </c>
      <c r="AU374" s="72">
        <f>IF(R374&gt;'Costes máximos'!$D$22,'Costes máximos'!$D$22,R374)</f>
        <v>0</v>
      </c>
      <c r="AV374" s="72">
        <f>IF(S374&gt;'Costes máximos'!$D$22,'Costes máximos'!$D$22,S374)</f>
        <v>0</v>
      </c>
      <c r="AW374" s="72">
        <f>IF(T374&gt;'Costes máximos'!$D$22,'Costes máximos'!$D$22,T374)</f>
        <v>0</v>
      </c>
    </row>
    <row r="375" spans="2:49" outlineLevel="1" x14ac:dyDescent="0.3">
      <c r="B375" s="101"/>
      <c r="C375" s="102"/>
      <c r="D375" s="102"/>
      <c r="E375" s="102"/>
      <c r="F375" s="145">
        <f>IFERROR(INDEX('2. Paquetes y Tareas'!$F$16:$F$65,MATCH(AR375,'2. Paquetes y Tareas'!$E$16:$E$65,0)),0)</f>
        <v>0</v>
      </c>
      <c r="G375" s="88"/>
      <c r="H375" s="146">
        <f>IF($C$48="Investigación industrial",IFERROR(INDEX('4. Presupuesto Total '!$G$25:$G$43,MATCH(G375,'4. Presupuesto Total '!$B$25:$B$43,0)),""),IFERROR(INDEX('4. Presupuesto Total '!$H$25:$H$43,MATCH(G375,'4. Presupuesto Total '!$B$25:$B$43,0)),))</f>
        <v>0</v>
      </c>
      <c r="I375" s="67">
        <v>1</v>
      </c>
      <c r="J375" s="67"/>
      <c r="K375" s="67"/>
      <c r="L375" s="67"/>
      <c r="M375" s="67"/>
      <c r="N375" s="67"/>
      <c r="O375" s="145">
        <f t="shared" si="65"/>
        <v>0</v>
      </c>
      <c r="P375" s="70"/>
      <c r="Q375" s="70"/>
      <c r="R375" s="70"/>
      <c r="S375" s="71"/>
      <c r="T375" s="71"/>
      <c r="U375" s="147">
        <f t="shared" si="66"/>
        <v>0</v>
      </c>
      <c r="V375" s="147">
        <f t="shared" si="67"/>
        <v>0</v>
      </c>
      <c r="W375" s="147">
        <f t="shared" si="68"/>
        <v>0</v>
      </c>
      <c r="X375" s="71"/>
      <c r="Y375" s="91"/>
      <c r="Z375" s="91"/>
      <c r="AA375" s="147">
        <f t="shared" si="69"/>
        <v>0</v>
      </c>
      <c r="AB375" s="73"/>
      <c r="AC375" s="92"/>
      <c r="AD375" s="91"/>
      <c r="AE375" s="147">
        <f t="shared" si="70"/>
        <v>0</v>
      </c>
      <c r="AF375" s="73"/>
      <c r="AG375" s="92"/>
      <c r="AH375" s="91"/>
      <c r="AI375" s="147">
        <f t="shared" si="71"/>
        <v>0</v>
      </c>
      <c r="AJ375" s="147">
        <f t="shared" si="72"/>
        <v>0</v>
      </c>
      <c r="AK375" s="147">
        <f t="shared" si="73"/>
        <v>0</v>
      </c>
      <c r="AL375" s="147">
        <f t="shared" si="74"/>
        <v>0</v>
      </c>
      <c r="AM375" s="73"/>
      <c r="AN375" s="73"/>
      <c r="AO375" s="147">
        <f t="shared" si="75"/>
        <v>0</v>
      </c>
      <c r="AR375" s="94" t="str">
        <f t="shared" si="76"/>
        <v/>
      </c>
      <c r="AS375" s="72">
        <f>IF(P375&gt;'Costes máximos'!$D$22,'Costes máximos'!$D$22,P375)</f>
        <v>0</v>
      </c>
      <c r="AT375" s="72">
        <f>IF(Q375&gt;'Costes máximos'!$D$22,'Costes máximos'!$D$22,Q375)</f>
        <v>0</v>
      </c>
      <c r="AU375" s="72">
        <f>IF(R375&gt;'Costes máximos'!$D$22,'Costes máximos'!$D$22,R375)</f>
        <v>0</v>
      </c>
      <c r="AV375" s="72">
        <f>IF(S375&gt;'Costes máximos'!$D$22,'Costes máximos'!$D$22,S375)</f>
        <v>0</v>
      </c>
      <c r="AW375" s="72">
        <f>IF(T375&gt;'Costes máximos'!$D$22,'Costes máximos'!$D$22,T375)</f>
        <v>0</v>
      </c>
    </row>
    <row r="376" spans="2:49" outlineLevel="1" x14ac:dyDescent="0.3">
      <c r="B376" s="101"/>
      <c r="C376" s="102"/>
      <c r="D376" s="102"/>
      <c r="E376" s="102"/>
      <c r="F376" s="145">
        <f>IFERROR(INDEX('2. Paquetes y Tareas'!$F$16:$F$65,MATCH(AR376,'2. Paquetes y Tareas'!$E$16:$E$65,0)),0)</f>
        <v>0</v>
      </c>
      <c r="G376" s="88"/>
      <c r="H376" s="146">
        <f>IF($C$48="Investigación industrial",IFERROR(INDEX('4. Presupuesto Total '!$G$25:$G$43,MATCH(G376,'4. Presupuesto Total '!$B$25:$B$43,0)),""),IFERROR(INDEX('4. Presupuesto Total '!$H$25:$H$43,MATCH(G376,'4. Presupuesto Total '!$B$25:$B$43,0)),))</f>
        <v>0</v>
      </c>
      <c r="I376" s="67">
        <v>1</v>
      </c>
      <c r="J376" s="67"/>
      <c r="K376" s="67"/>
      <c r="L376" s="67"/>
      <c r="M376" s="67"/>
      <c r="N376" s="67"/>
      <c r="O376" s="145">
        <f t="shared" si="65"/>
        <v>0</v>
      </c>
      <c r="P376" s="70"/>
      <c r="Q376" s="70"/>
      <c r="R376" s="70"/>
      <c r="S376" s="71"/>
      <c r="T376" s="71"/>
      <c r="U376" s="147">
        <f t="shared" si="66"/>
        <v>0</v>
      </c>
      <c r="V376" s="147">
        <f t="shared" si="67"/>
        <v>0</v>
      </c>
      <c r="W376" s="147">
        <f t="shared" si="68"/>
        <v>0</v>
      </c>
      <c r="X376" s="71"/>
      <c r="Y376" s="91"/>
      <c r="Z376" s="91"/>
      <c r="AA376" s="147">
        <f t="shared" si="69"/>
        <v>0</v>
      </c>
      <c r="AB376" s="73"/>
      <c r="AC376" s="92"/>
      <c r="AD376" s="91"/>
      <c r="AE376" s="147">
        <f t="shared" si="70"/>
        <v>0</v>
      </c>
      <c r="AF376" s="73"/>
      <c r="AG376" s="92"/>
      <c r="AH376" s="91"/>
      <c r="AI376" s="147">
        <f t="shared" si="71"/>
        <v>0</v>
      </c>
      <c r="AJ376" s="147">
        <f t="shared" si="72"/>
        <v>0</v>
      </c>
      <c r="AK376" s="147">
        <f t="shared" si="73"/>
        <v>0</v>
      </c>
      <c r="AL376" s="147">
        <f t="shared" si="74"/>
        <v>0</v>
      </c>
      <c r="AM376" s="73"/>
      <c r="AN376" s="73"/>
      <c r="AO376" s="147">
        <f t="shared" si="75"/>
        <v>0</v>
      </c>
      <c r="AR376" s="94" t="str">
        <f t="shared" si="76"/>
        <v/>
      </c>
      <c r="AS376" s="72">
        <f>IF(P376&gt;'Costes máximos'!$D$22,'Costes máximos'!$D$22,P376)</f>
        <v>0</v>
      </c>
      <c r="AT376" s="72">
        <f>IF(Q376&gt;'Costes máximos'!$D$22,'Costes máximos'!$D$22,Q376)</f>
        <v>0</v>
      </c>
      <c r="AU376" s="72">
        <f>IF(R376&gt;'Costes máximos'!$D$22,'Costes máximos'!$D$22,R376)</f>
        <v>0</v>
      </c>
      <c r="AV376" s="72">
        <f>IF(S376&gt;'Costes máximos'!$D$22,'Costes máximos'!$D$22,S376)</f>
        <v>0</v>
      </c>
      <c r="AW376" s="72">
        <f>IF(T376&gt;'Costes máximos'!$D$22,'Costes máximos'!$D$22,T376)</f>
        <v>0</v>
      </c>
    </row>
    <row r="377" spans="2:49" outlineLevel="1" x14ac:dyDescent="0.3">
      <c r="B377" s="101"/>
      <c r="C377" s="102"/>
      <c r="D377" s="102"/>
      <c r="E377" s="102"/>
      <c r="F377" s="145">
        <f>IFERROR(INDEX('2. Paquetes y Tareas'!$F$16:$F$65,MATCH(AR377,'2. Paquetes y Tareas'!$E$16:$E$65,0)),0)</f>
        <v>0</v>
      </c>
      <c r="G377" s="88"/>
      <c r="H377" s="146">
        <f>IF($C$48="Investigación industrial",IFERROR(INDEX('4. Presupuesto Total '!$G$25:$G$43,MATCH(G377,'4. Presupuesto Total '!$B$25:$B$43,0)),""),IFERROR(INDEX('4. Presupuesto Total '!$H$25:$H$43,MATCH(G377,'4. Presupuesto Total '!$B$25:$B$43,0)),))</f>
        <v>0</v>
      </c>
      <c r="I377" s="67">
        <v>1</v>
      </c>
      <c r="J377" s="67"/>
      <c r="K377" s="67"/>
      <c r="L377" s="67"/>
      <c r="M377" s="67"/>
      <c r="N377" s="67"/>
      <c r="O377" s="145">
        <f t="shared" si="65"/>
        <v>0</v>
      </c>
      <c r="P377" s="70"/>
      <c r="Q377" s="70"/>
      <c r="R377" s="70"/>
      <c r="S377" s="71"/>
      <c r="T377" s="71"/>
      <c r="U377" s="147">
        <f t="shared" si="66"/>
        <v>0</v>
      </c>
      <c r="V377" s="147">
        <f t="shared" si="67"/>
        <v>0</v>
      </c>
      <c r="W377" s="147">
        <f t="shared" si="68"/>
        <v>0</v>
      </c>
      <c r="X377" s="71"/>
      <c r="Y377" s="91"/>
      <c r="Z377" s="91"/>
      <c r="AA377" s="147">
        <f t="shared" si="69"/>
        <v>0</v>
      </c>
      <c r="AB377" s="73"/>
      <c r="AC377" s="92"/>
      <c r="AD377" s="91"/>
      <c r="AE377" s="147">
        <f t="shared" si="70"/>
        <v>0</v>
      </c>
      <c r="AF377" s="73"/>
      <c r="AG377" s="92"/>
      <c r="AH377" s="91"/>
      <c r="AI377" s="147">
        <f t="shared" si="71"/>
        <v>0</v>
      </c>
      <c r="AJ377" s="147">
        <f t="shared" si="72"/>
        <v>0</v>
      </c>
      <c r="AK377" s="147">
        <f t="shared" si="73"/>
        <v>0</v>
      </c>
      <c r="AL377" s="147">
        <f t="shared" si="74"/>
        <v>0</v>
      </c>
      <c r="AM377" s="73"/>
      <c r="AN377" s="73"/>
      <c r="AO377" s="147">
        <f t="shared" si="75"/>
        <v>0</v>
      </c>
      <c r="AR377" s="94" t="str">
        <f t="shared" si="76"/>
        <v/>
      </c>
      <c r="AS377" s="72">
        <f>IF(P377&gt;'Costes máximos'!$D$22,'Costes máximos'!$D$22,P377)</f>
        <v>0</v>
      </c>
      <c r="AT377" s="72">
        <f>IF(Q377&gt;'Costes máximos'!$D$22,'Costes máximos'!$D$22,Q377)</f>
        <v>0</v>
      </c>
      <c r="AU377" s="72">
        <f>IF(R377&gt;'Costes máximos'!$D$22,'Costes máximos'!$D$22,R377)</f>
        <v>0</v>
      </c>
      <c r="AV377" s="72">
        <f>IF(S377&gt;'Costes máximos'!$D$22,'Costes máximos'!$D$22,S377)</f>
        <v>0</v>
      </c>
      <c r="AW377" s="72">
        <f>IF(T377&gt;'Costes máximos'!$D$22,'Costes máximos'!$D$22,T377)</f>
        <v>0</v>
      </c>
    </row>
    <row r="378" spans="2:49" outlineLevel="1" x14ac:dyDescent="0.3">
      <c r="B378" s="101"/>
      <c r="C378" s="102"/>
      <c r="D378" s="102"/>
      <c r="E378" s="102"/>
      <c r="F378" s="145">
        <f>IFERROR(INDEX('2. Paquetes y Tareas'!$F$16:$F$65,MATCH(AR378,'2. Paquetes y Tareas'!$E$16:$E$65,0)),0)</f>
        <v>0</v>
      </c>
      <c r="G378" s="88"/>
      <c r="H378" s="146">
        <f>IF($C$48="Investigación industrial",IFERROR(INDEX('4. Presupuesto Total '!$G$25:$G$43,MATCH(G378,'4. Presupuesto Total '!$B$25:$B$43,0)),""),IFERROR(INDEX('4. Presupuesto Total '!$H$25:$H$43,MATCH(G378,'4. Presupuesto Total '!$B$25:$B$43,0)),))</f>
        <v>0</v>
      </c>
      <c r="I378" s="67">
        <v>1</v>
      </c>
      <c r="J378" s="67"/>
      <c r="K378" s="67"/>
      <c r="L378" s="67"/>
      <c r="M378" s="67"/>
      <c r="N378" s="67"/>
      <c r="O378" s="145">
        <f t="shared" si="65"/>
        <v>0</v>
      </c>
      <c r="P378" s="70"/>
      <c r="Q378" s="70"/>
      <c r="R378" s="70"/>
      <c r="S378" s="71"/>
      <c r="T378" s="71"/>
      <c r="U378" s="147">
        <f t="shared" si="66"/>
        <v>0</v>
      </c>
      <c r="V378" s="147">
        <f t="shared" si="67"/>
        <v>0</v>
      </c>
      <c r="W378" s="147">
        <f t="shared" si="68"/>
        <v>0</v>
      </c>
      <c r="X378" s="71"/>
      <c r="Y378" s="91"/>
      <c r="Z378" s="91"/>
      <c r="AA378" s="147">
        <f t="shared" si="69"/>
        <v>0</v>
      </c>
      <c r="AB378" s="73"/>
      <c r="AC378" s="92"/>
      <c r="AD378" s="91"/>
      <c r="AE378" s="147">
        <f t="shared" si="70"/>
        <v>0</v>
      </c>
      <c r="AF378" s="73"/>
      <c r="AG378" s="92"/>
      <c r="AH378" s="91"/>
      <c r="AI378" s="147">
        <f t="shared" si="71"/>
        <v>0</v>
      </c>
      <c r="AJ378" s="147">
        <f t="shared" si="72"/>
        <v>0</v>
      </c>
      <c r="AK378" s="147">
        <f t="shared" si="73"/>
        <v>0</v>
      </c>
      <c r="AL378" s="147">
        <f t="shared" si="74"/>
        <v>0</v>
      </c>
      <c r="AM378" s="73"/>
      <c r="AN378" s="73"/>
      <c r="AO378" s="147">
        <f t="shared" si="75"/>
        <v>0</v>
      </c>
      <c r="AR378" s="94" t="str">
        <f t="shared" si="76"/>
        <v/>
      </c>
      <c r="AS378" s="72">
        <f>IF(P378&gt;'Costes máximos'!$D$22,'Costes máximos'!$D$22,P378)</f>
        <v>0</v>
      </c>
      <c r="AT378" s="72">
        <f>IF(Q378&gt;'Costes máximos'!$D$22,'Costes máximos'!$D$22,Q378)</f>
        <v>0</v>
      </c>
      <c r="AU378" s="72">
        <f>IF(R378&gt;'Costes máximos'!$D$22,'Costes máximos'!$D$22,R378)</f>
        <v>0</v>
      </c>
      <c r="AV378" s="72">
        <f>IF(S378&gt;'Costes máximos'!$D$22,'Costes máximos'!$D$22,S378)</f>
        <v>0</v>
      </c>
      <c r="AW378" s="72">
        <f>IF(T378&gt;'Costes máximos'!$D$22,'Costes máximos'!$D$22,T378)</f>
        <v>0</v>
      </c>
    </row>
    <row r="379" spans="2:49" outlineLevel="1" x14ac:dyDescent="0.3">
      <c r="B379" s="101"/>
      <c r="C379" s="102"/>
      <c r="D379" s="102"/>
      <c r="E379" s="102"/>
      <c r="F379" s="145">
        <f>IFERROR(INDEX('2. Paquetes y Tareas'!$F$16:$F$65,MATCH(AR379,'2. Paquetes y Tareas'!$E$16:$E$65,0)),0)</f>
        <v>0</v>
      </c>
      <c r="G379" s="88"/>
      <c r="H379" s="146">
        <f>IF($C$48="Investigación industrial",IFERROR(INDEX('4. Presupuesto Total '!$G$25:$G$43,MATCH(G379,'4. Presupuesto Total '!$B$25:$B$43,0)),""),IFERROR(INDEX('4. Presupuesto Total '!$H$25:$H$43,MATCH(G379,'4. Presupuesto Total '!$B$25:$B$43,0)),))</f>
        <v>0</v>
      </c>
      <c r="I379" s="67">
        <v>1</v>
      </c>
      <c r="J379" s="67"/>
      <c r="K379" s="67"/>
      <c r="L379" s="67"/>
      <c r="M379" s="67"/>
      <c r="N379" s="67"/>
      <c r="O379" s="145">
        <f t="shared" si="65"/>
        <v>0</v>
      </c>
      <c r="P379" s="70"/>
      <c r="Q379" s="70"/>
      <c r="R379" s="70"/>
      <c r="S379" s="71"/>
      <c r="T379" s="71"/>
      <c r="U379" s="147">
        <f t="shared" si="66"/>
        <v>0</v>
      </c>
      <c r="V379" s="147">
        <f t="shared" si="67"/>
        <v>0</v>
      </c>
      <c r="W379" s="147">
        <f t="shared" si="68"/>
        <v>0</v>
      </c>
      <c r="X379" s="71"/>
      <c r="Y379" s="91"/>
      <c r="Z379" s="91"/>
      <c r="AA379" s="147">
        <f t="shared" si="69"/>
        <v>0</v>
      </c>
      <c r="AB379" s="73"/>
      <c r="AC379" s="92"/>
      <c r="AD379" s="91"/>
      <c r="AE379" s="147">
        <f t="shared" si="70"/>
        <v>0</v>
      </c>
      <c r="AF379" s="73"/>
      <c r="AG379" s="92"/>
      <c r="AH379" s="91"/>
      <c r="AI379" s="147">
        <f t="shared" si="71"/>
        <v>0</v>
      </c>
      <c r="AJ379" s="147">
        <f t="shared" si="72"/>
        <v>0</v>
      </c>
      <c r="AK379" s="147">
        <f t="shared" si="73"/>
        <v>0</v>
      </c>
      <c r="AL379" s="147">
        <f t="shared" si="74"/>
        <v>0</v>
      </c>
      <c r="AM379" s="73"/>
      <c r="AN379" s="73"/>
      <c r="AO379" s="147">
        <f t="shared" si="75"/>
        <v>0</v>
      </c>
      <c r="AR379" s="94" t="str">
        <f t="shared" si="76"/>
        <v/>
      </c>
      <c r="AS379" s="72">
        <f>IF(P379&gt;'Costes máximos'!$D$22,'Costes máximos'!$D$22,P379)</f>
        <v>0</v>
      </c>
      <c r="AT379" s="72">
        <f>IF(Q379&gt;'Costes máximos'!$D$22,'Costes máximos'!$D$22,Q379)</f>
        <v>0</v>
      </c>
      <c r="AU379" s="72">
        <f>IF(R379&gt;'Costes máximos'!$D$22,'Costes máximos'!$D$22,R379)</f>
        <v>0</v>
      </c>
      <c r="AV379" s="72">
        <f>IF(S379&gt;'Costes máximos'!$D$22,'Costes máximos'!$D$22,S379)</f>
        <v>0</v>
      </c>
      <c r="AW379" s="72">
        <f>IF(T379&gt;'Costes máximos'!$D$22,'Costes máximos'!$D$22,T379)</f>
        <v>0</v>
      </c>
    </row>
    <row r="380" spans="2:49" outlineLevel="1" x14ac:dyDescent="0.3">
      <c r="B380" s="101"/>
      <c r="C380" s="102"/>
      <c r="D380" s="102"/>
      <c r="E380" s="102"/>
      <c r="F380" s="145">
        <f>IFERROR(INDEX('2. Paquetes y Tareas'!$F$16:$F$65,MATCH(AR380,'2. Paquetes y Tareas'!$E$16:$E$65,0)),0)</f>
        <v>0</v>
      </c>
      <c r="G380" s="88"/>
      <c r="H380" s="146">
        <f>IF($C$48="Investigación industrial",IFERROR(INDEX('4. Presupuesto Total '!$G$25:$G$43,MATCH(G380,'4. Presupuesto Total '!$B$25:$B$43,0)),""),IFERROR(INDEX('4. Presupuesto Total '!$H$25:$H$43,MATCH(G380,'4. Presupuesto Total '!$B$25:$B$43,0)),))</f>
        <v>0</v>
      </c>
      <c r="I380" s="67">
        <v>1</v>
      </c>
      <c r="J380" s="67"/>
      <c r="K380" s="67"/>
      <c r="L380" s="67"/>
      <c r="M380" s="67"/>
      <c r="N380" s="67"/>
      <c r="O380" s="145">
        <f t="shared" si="65"/>
        <v>0</v>
      </c>
      <c r="P380" s="70"/>
      <c r="Q380" s="70"/>
      <c r="R380" s="70"/>
      <c r="S380" s="71"/>
      <c r="T380" s="71"/>
      <c r="U380" s="147">
        <f t="shared" si="66"/>
        <v>0</v>
      </c>
      <c r="V380" s="147">
        <f t="shared" si="67"/>
        <v>0</v>
      </c>
      <c r="W380" s="147">
        <f t="shared" si="68"/>
        <v>0</v>
      </c>
      <c r="X380" s="71"/>
      <c r="Y380" s="91"/>
      <c r="Z380" s="91"/>
      <c r="AA380" s="147">
        <f t="shared" si="69"/>
        <v>0</v>
      </c>
      <c r="AB380" s="73"/>
      <c r="AC380" s="92"/>
      <c r="AD380" s="91"/>
      <c r="AE380" s="147">
        <f t="shared" si="70"/>
        <v>0</v>
      </c>
      <c r="AF380" s="73"/>
      <c r="AG380" s="92"/>
      <c r="AH380" s="91"/>
      <c r="AI380" s="147">
        <f t="shared" si="71"/>
        <v>0</v>
      </c>
      <c r="AJ380" s="147">
        <f t="shared" si="72"/>
        <v>0</v>
      </c>
      <c r="AK380" s="147">
        <f t="shared" si="73"/>
        <v>0</v>
      </c>
      <c r="AL380" s="147">
        <f t="shared" si="74"/>
        <v>0</v>
      </c>
      <c r="AM380" s="73"/>
      <c r="AN380" s="73"/>
      <c r="AO380" s="147">
        <f t="shared" si="75"/>
        <v>0</v>
      </c>
      <c r="AR380" s="94" t="str">
        <f t="shared" si="76"/>
        <v/>
      </c>
      <c r="AS380" s="72">
        <f>IF(P380&gt;'Costes máximos'!$D$22,'Costes máximos'!$D$22,P380)</f>
        <v>0</v>
      </c>
      <c r="AT380" s="72">
        <f>IF(Q380&gt;'Costes máximos'!$D$22,'Costes máximos'!$D$22,Q380)</f>
        <v>0</v>
      </c>
      <c r="AU380" s="72">
        <f>IF(R380&gt;'Costes máximos'!$D$22,'Costes máximos'!$D$22,R380)</f>
        <v>0</v>
      </c>
      <c r="AV380" s="72">
        <f>IF(S380&gt;'Costes máximos'!$D$22,'Costes máximos'!$D$22,S380)</f>
        <v>0</v>
      </c>
      <c r="AW380" s="72">
        <f>IF(T380&gt;'Costes máximos'!$D$22,'Costes máximos'!$D$22,T380)</f>
        <v>0</v>
      </c>
    </row>
    <row r="381" spans="2:49" outlineLevel="1" x14ac:dyDescent="0.3">
      <c r="B381" s="101"/>
      <c r="C381" s="102"/>
      <c r="D381" s="102"/>
      <c r="E381" s="102"/>
      <c r="F381" s="145">
        <f>IFERROR(INDEX('2. Paquetes y Tareas'!$F$16:$F$65,MATCH(AR381,'2. Paquetes y Tareas'!$E$16:$E$65,0)),0)</f>
        <v>0</v>
      </c>
      <c r="G381" s="88"/>
      <c r="H381" s="146">
        <f>IF($C$48="Investigación industrial",IFERROR(INDEX('4. Presupuesto Total '!$G$25:$G$43,MATCH(G381,'4. Presupuesto Total '!$B$25:$B$43,0)),""),IFERROR(INDEX('4. Presupuesto Total '!$H$25:$H$43,MATCH(G381,'4. Presupuesto Total '!$B$25:$B$43,0)),))</f>
        <v>0</v>
      </c>
      <c r="I381" s="67">
        <v>1</v>
      </c>
      <c r="J381" s="67"/>
      <c r="K381" s="67"/>
      <c r="L381" s="67"/>
      <c r="M381" s="67"/>
      <c r="N381" s="67"/>
      <c r="O381" s="145">
        <f t="shared" si="65"/>
        <v>0</v>
      </c>
      <c r="P381" s="70"/>
      <c r="Q381" s="70"/>
      <c r="R381" s="70"/>
      <c r="S381" s="71"/>
      <c r="T381" s="71"/>
      <c r="U381" s="147">
        <f t="shared" si="66"/>
        <v>0</v>
      </c>
      <c r="V381" s="147">
        <f t="shared" si="67"/>
        <v>0</v>
      </c>
      <c r="W381" s="147">
        <f t="shared" si="68"/>
        <v>0</v>
      </c>
      <c r="X381" s="71"/>
      <c r="Y381" s="91"/>
      <c r="Z381" s="91"/>
      <c r="AA381" s="147">
        <f t="shared" si="69"/>
        <v>0</v>
      </c>
      <c r="AB381" s="73"/>
      <c r="AC381" s="92"/>
      <c r="AD381" s="91"/>
      <c r="AE381" s="147">
        <f t="shared" si="70"/>
        <v>0</v>
      </c>
      <c r="AF381" s="73"/>
      <c r="AG381" s="92"/>
      <c r="AH381" s="91"/>
      <c r="AI381" s="147">
        <f t="shared" si="71"/>
        <v>0</v>
      </c>
      <c r="AJ381" s="147">
        <f t="shared" si="72"/>
        <v>0</v>
      </c>
      <c r="AK381" s="147">
        <f t="shared" si="73"/>
        <v>0</v>
      </c>
      <c r="AL381" s="147">
        <f t="shared" si="74"/>
        <v>0</v>
      </c>
      <c r="AM381" s="73"/>
      <c r="AN381" s="73"/>
      <c r="AO381" s="147">
        <f t="shared" si="75"/>
        <v>0</v>
      </c>
      <c r="AR381" s="94" t="str">
        <f t="shared" si="76"/>
        <v/>
      </c>
      <c r="AS381" s="72">
        <f>IF(P381&gt;'Costes máximos'!$D$22,'Costes máximos'!$D$22,P381)</f>
        <v>0</v>
      </c>
      <c r="AT381" s="72">
        <f>IF(Q381&gt;'Costes máximos'!$D$22,'Costes máximos'!$D$22,Q381)</f>
        <v>0</v>
      </c>
      <c r="AU381" s="72">
        <f>IF(R381&gt;'Costes máximos'!$D$22,'Costes máximos'!$D$22,R381)</f>
        <v>0</v>
      </c>
      <c r="AV381" s="72">
        <f>IF(S381&gt;'Costes máximos'!$D$22,'Costes máximos'!$D$22,S381)</f>
        <v>0</v>
      </c>
      <c r="AW381" s="72">
        <f>IF(T381&gt;'Costes máximos'!$D$22,'Costes máximos'!$D$22,T381)</f>
        <v>0</v>
      </c>
    </row>
    <row r="382" spans="2:49" outlineLevel="1" x14ac:dyDescent="0.3">
      <c r="B382" s="101"/>
      <c r="C382" s="102"/>
      <c r="D382" s="102"/>
      <c r="E382" s="102"/>
      <c r="F382" s="145">
        <f>IFERROR(INDEX('2. Paquetes y Tareas'!$F$16:$F$65,MATCH(AR382,'2. Paquetes y Tareas'!$E$16:$E$65,0)),0)</f>
        <v>0</v>
      </c>
      <c r="G382" s="88"/>
      <c r="H382" s="146">
        <f>IF($C$48="Investigación industrial",IFERROR(INDEX('4. Presupuesto Total '!$G$25:$G$43,MATCH(G382,'4. Presupuesto Total '!$B$25:$B$43,0)),""),IFERROR(INDEX('4. Presupuesto Total '!$H$25:$H$43,MATCH(G382,'4. Presupuesto Total '!$B$25:$B$43,0)),))</f>
        <v>0</v>
      </c>
      <c r="I382" s="67">
        <v>1</v>
      </c>
      <c r="J382" s="67"/>
      <c r="K382" s="67"/>
      <c r="L382" s="67"/>
      <c r="M382" s="67"/>
      <c r="N382" s="67"/>
      <c r="O382" s="145">
        <f t="shared" si="65"/>
        <v>0</v>
      </c>
      <c r="P382" s="70"/>
      <c r="Q382" s="70"/>
      <c r="R382" s="70"/>
      <c r="S382" s="71"/>
      <c r="T382" s="71"/>
      <c r="U382" s="147">
        <f t="shared" si="66"/>
        <v>0</v>
      </c>
      <c r="V382" s="147">
        <f t="shared" si="67"/>
        <v>0</v>
      </c>
      <c r="W382" s="147">
        <f t="shared" si="68"/>
        <v>0</v>
      </c>
      <c r="X382" s="71"/>
      <c r="Y382" s="91"/>
      <c r="Z382" s="91"/>
      <c r="AA382" s="147">
        <f t="shared" si="69"/>
        <v>0</v>
      </c>
      <c r="AB382" s="73"/>
      <c r="AC382" s="92"/>
      <c r="AD382" s="91"/>
      <c r="AE382" s="147">
        <f t="shared" si="70"/>
        <v>0</v>
      </c>
      <c r="AF382" s="73"/>
      <c r="AG382" s="92"/>
      <c r="AH382" s="91"/>
      <c r="AI382" s="147">
        <f t="shared" si="71"/>
        <v>0</v>
      </c>
      <c r="AJ382" s="147">
        <f t="shared" si="72"/>
        <v>0</v>
      </c>
      <c r="AK382" s="147">
        <f t="shared" si="73"/>
        <v>0</v>
      </c>
      <c r="AL382" s="147">
        <f t="shared" si="74"/>
        <v>0</v>
      </c>
      <c r="AM382" s="73"/>
      <c r="AN382" s="73"/>
      <c r="AO382" s="147">
        <f t="shared" si="75"/>
        <v>0</v>
      </c>
      <c r="AR382" s="94" t="str">
        <f t="shared" si="76"/>
        <v/>
      </c>
      <c r="AS382" s="72">
        <f>IF(P382&gt;'Costes máximos'!$D$22,'Costes máximos'!$D$22,P382)</f>
        <v>0</v>
      </c>
      <c r="AT382" s="72">
        <f>IF(Q382&gt;'Costes máximos'!$D$22,'Costes máximos'!$D$22,Q382)</f>
        <v>0</v>
      </c>
      <c r="AU382" s="72">
        <f>IF(R382&gt;'Costes máximos'!$D$22,'Costes máximos'!$D$22,R382)</f>
        <v>0</v>
      </c>
      <c r="AV382" s="72">
        <f>IF(S382&gt;'Costes máximos'!$D$22,'Costes máximos'!$D$22,S382)</f>
        <v>0</v>
      </c>
      <c r="AW382" s="72">
        <f>IF(T382&gt;'Costes máximos'!$D$22,'Costes máximos'!$D$22,T382)</f>
        <v>0</v>
      </c>
    </row>
    <row r="383" spans="2:49" outlineLevel="1" x14ac:dyDescent="0.3">
      <c r="B383" s="101"/>
      <c r="C383" s="102"/>
      <c r="D383" s="102"/>
      <c r="E383" s="102"/>
      <c r="F383" s="145">
        <f>IFERROR(INDEX('2. Paquetes y Tareas'!$F$16:$F$65,MATCH(AR383,'2. Paquetes y Tareas'!$E$16:$E$65,0)),0)</f>
        <v>0</v>
      </c>
      <c r="G383" s="88"/>
      <c r="H383" s="146">
        <f>IF($C$48="Investigación industrial",IFERROR(INDEX('4. Presupuesto Total '!$G$25:$G$43,MATCH(G383,'4. Presupuesto Total '!$B$25:$B$43,0)),""),IFERROR(INDEX('4. Presupuesto Total '!$H$25:$H$43,MATCH(G383,'4. Presupuesto Total '!$B$25:$B$43,0)),))</f>
        <v>0</v>
      </c>
      <c r="I383" s="67">
        <v>1</v>
      </c>
      <c r="J383" s="67"/>
      <c r="K383" s="67"/>
      <c r="L383" s="67"/>
      <c r="M383" s="67"/>
      <c r="N383" s="67"/>
      <c r="O383" s="145">
        <f t="shared" si="65"/>
        <v>0</v>
      </c>
      <c r="P383" s="70"/>
      <c r="Q383" s="70"/>
      <c r="R383" s="70"/>
      <c r="S383" s="71"/>
      <c r="T383" s="71"/>
      <c r="U383" s="147">
        <f t="shared" si="66"/>
        <v>0</v>
      </c>
      <c r="V383" s="147">
        <f t="shared" si="67"/>
        <v>0</v>
      </c>
      <c r="W383" s="147">
        <f t="shared" si="68"/>
        <v>0</v>
      </c>
      <c r="X383" s="71"/>
      <c r="Y383" s="91"/>
      <c r="Z383" s="91"/>
      <c r="AA383" s="147">
        <f t="shared" si="69"/>
        <v>0</v>
      </c>
      <c r="AB383" s="73"/>
      <c r="AC383" s="92"/>
      <c r="AD383" s="91"/>
      <c r="AE383" s="147">
        <f t="shared" si="70"/>
        <v>0</v>
      </c>
      <c r="AF383" s="73"/>
      <c r="AG383" s="92"/>
      <c r="AH383" s="91"/>
      <c r="AI383" s="147">
        <f t="shared" si="71"/>
        <v>0</v>
      </c>
      <c r="AJ383" s="147">
        <f t="shared" si="72"/>
        <v>0</v>
      </c>
      <c r="AK383" s="147">
        <f t="shared" si="73"/>
        <v>0</v>
      </c>
      <c r="AL383" s="147">
        <f t="shared" si="74"/>
        <v>0</v>
      </c>
      <c r="AM383" s="73"/>
      <c r="AN383" s="73"/>
      <c r="AO383" s="147">
        <f t="shared" si="75"/>
        <v>0</v>
      </c>
      <c r="AR383" s="94" t="str">
        <f t="shared" si="76"/>
        <v/>
      </c>
      <c r="AS383" s="72">
        <f>IF(P383&gt;'Costes máximos'!$D$22,'Costes máximos'!$D$22,P383)</f>
        <v>0</v>
      </c>
      <c r="AT383" s="72">
        <f>IF(Q383&gt;'Costes máximos'!$D$22,'Costes máximos'!$D$22,Q383)</f>
        <v>0</v>
      </c>
      <c r="AU383" s="72">
        <f>IF(R383&gt;'Costes máximos'!$D$22,'Costes máximos'!$D$22,R383)</f>
        <v>0</v>
      </c>
      <c r="AV383" s="72">
        <f>IF(S383&gt;'Costes máximos'!$D$22,'Costes máximos'!$D$22,S383)</f>
        <v>0</v>
      </c>
      <c r="AW383" s="72">
        <f>IF(T383&gt;'Costes máximos'!$D$22,'Costes máximos'!$D$22,T383)</f>
        <v>0</v>
      </c>
    </row>
    <row r="384" spans="2:49" outlineLevel="1" x14ac:dyDescent="0.3">
      <c r="B384" s="101"/>
      <c r="C384" s="102"/>
      <c r="D384" s="102"/>
      <c r="E384" s="102"/>
      <c r="F384" s="145">
        <f>IFERROR(INDEX('2. Paquetes y Tareas'!$F$16:$F$65,MATCH(AR384,'2. Paquetes y Tareas'!$E$16:$E$65,0)),0)</f>
        <v>0</v>
      </c>
      <c r="G384" s="88"/>
      <c r="H384" s="146">
        <f>IF($C$48="Investigación industrial",IFERROR(INDEX('4. Presupuesto Total '!$G$25:$G$43,MATCH(G384,'4. Presupuesto Total '!$B$25:$B$43,0)),""),IFERROR(INDEX('4. Presupuesto Total '!$H$25:$H$43,MATCH(G384,'4. Presupuesto Total '!$B$25:$B$43,0)),))</f>
        <v>0</v>
      </c>
      <c r="I384" s="67">
        <v>1</v>
      </c>
      <c r="J384" s="67"/>
      <c r="K384" s="67"/>
      <c r="L384" s="67"/>
      <c r="M384" s="67"/>
      <c r="N384" s="67"/>
      <c r="O384" s="145">
        <f t="shared" si="65"/>
        <v>0</v>
      </c>
      <c r="P384" s="70"/>
      <c r="Q384" s="70"/>
      <c r="R384" s="70"/>
      <c r="S384" s="71"/>
      <c r="T384" s="71"/>
      <c r="U384" s="147">
        <f t="shared" si="66"/>
        <v>0</v>
      </c>
      <c r="V384" s="147">
        <f t="shared" si="67"/>
        <v>0</v>
      </c>
      <c r="W384" s="147">
        <f t="shared" si="68"/>
        <v>0</v>
      </c>
      <c r="X384" s="71"/>
      <c r="Y384" s="91"/>
      <c r="Z384" s="91"/>
      <c r="AA384" s="147">
        <f t="shared" si="69"/>
        <v>0</v>
      </c>
      <c r="AB384" s="73"/>
      <c r="AC384" s="92"/>
      <c r="AD384" s="91"/>
      <c r="AE384" s="147">
        <f t="shared" si="70"/>
        <v>0</v>
      </c>
      <c r="AF384" s="73"/>
      <c r="AG384" s="92"/>
      <c r="AH384" s="91"/>
      <c r="AI384" s="147">
        <f t="shared" si="71"/>
        <v>0</v>
      </c>
      <c r="AJ384" s="147">
        <f t="shared" si="72"/>
        <v>0</v>
      </c>
      <c r="AK384" s="147">
        <f t="shared" si="73"/>
        <v>0</v>
      </c>
      <c r="AL384" s="147">
        <f t="shared" si="74"/>
        <v>0</v>
      </c>
      <c r="AM384" s="73"/>
      <c r="AN384" s="73"/>
      <c r="AO384" s="147">
        <f t="shared" si="75"/>
        <v>0</v>
      </c>
      <c r="AR384" s="94" t="str">
        <f t="shared" si="76"/>
        <v/>
      </c>
      <c r="AS384" s="72">
        <f>IF(P384&gt;'Costes máximos'!$D$22,'Costes máximos'!$D$22,P384)</f>
        <v>0</v>
      </c>
      <c r="AT384" s="72">
        <f>IF(Q384&gt;'Costes máximos'!$D$22,'Costes máximos'!$D$22,Q384)</f>
        <v>0</v>
      </c>
      <c r="AU384" s="72">
        <f>IF(R384&gt;'Costes máximos'!$D$22,'Costes máximos'!$D$22,R384)</f>
        <v>0</v>
      </c>
      <c r="AV384" s="72">
        <f>IF(S384&gt;'Costes máximos'!$D$22,'Costes máximos'!$D$22,S384)</f>
        <v>0</v>
      </c>
      <c r="AW384" s="72">
        <f>IF(T384&gt;'Costes máximos'!$D$22,'Costes máximos'!$D$22,T384)</f>
        <v>0</v>
      </c>
    </row>
    <row r="385" spans="2:49" outlineLevel="1" x14ac:dyDescent="0.3">
      <c r="B385" s="101"/>
      <c r="C385" s="102"/>
      <c r="D385" s="102"/>
      <c r="E385" s="102"/>
      <c r="F385" s="145">
        <f>IFERROR(INDEX('2. Paquetes y Tareas'!$F$16:$F$65,MATCH(AR385,'2. Paquetes y Tareas'!$E$16:$E$65,0)),0)</f>
        <v>0</v>
      </c>
      <c r="G385" s="88"/>
      <c r="H385" s="146">
        <f>IF($C$48="Investigación industrial",IFERROR(INDEX('4. Presupuesto Total '!$G$25:$G$43,MATCH(G385,'4. Presupuesto Total '!$B$25:$B$43,0)),""),IFERROR(INDEX('4. Presupuesto Total '!$H$25:$H$43,MATCH(G385,'4. Presupuesto Total '!$B$25:$B$43,0)),))</f>
        <v>0</v>
      </c>
      <c r="I385" s="67">
        <v>1</v>
      </c>
      <c r="J385" s="67"/>
      <c r="K385" s="67"/>
      <c r="L385" s="67"/>
      <c r="M385" s="67"/>
      <c r="N385" s="67"/>
      <c r="O385" s="145">
        <f t="shared" si="65"/>
        <v>0</v>
      </c>
      <c r="P385" s="70"/>
      <c r="Q385" s="70"/>
      <c r="R385" s="70"/>
      <c r="S385" s="71"/>
      <c r="T385" s="71"/>
      <c r="U385" s="147">
        <f t="shared" si="66"/>
        <v>0</v>
      </c>
      <c r="V385" s="147">
        <f t="shared" si="67"/>
        <v>0</v>
      </c>
      <c r="W385" s="147">
        <f t="shared" si="68"/>
        <v>0</v>
      </c>
      <c r="X385" s="71"/>
      <c r="Y385" s="91"/>
      <c r="Z385" s="91"/>
      <c r="AA385" s="147">
        <f t="shared" si="69"/>
        <v>0</v>
      </c>
      <c r="AB385" s="73"/>
      <c r="AC385" s="92"/>
      <c r="AD385" s="91"/>
      <c r="AE385" s="147">
        <f t="shared" si="70"/>
        <v>0</v>
      </c>
      <c r="AF385" s="73"/>
      <c r="AG385" s="92"/>
      <c r="AH385" s="91"/>
      <c r="AI385" s="147">
        <f t="shared" si="71"/>
        <v>0</v>
      </c>
      <c r="AJ385" s="147">
        <f t="shared" si="72"/>
        <v>0</v>
      </c>
      <c r="AK385" s="147">
        <f t="shared" si="73"/>
        <v>0</v>
      </c>
      <c r="AL385" s="147">
        <f t="shared" si="74"/>
        <v>0</v>
      </c>
      <c r="AM385" s="73"/>
      <c r="AN385" s="73"/>
      <c r="AO385" s="147">
        <f t="shared" si="75"/>
        <v>0</v>
      </c>
      <c r="AR385" s="94" t="str">
        <f t="shared" si="76"/>
        <v/>
      </c>
      <c r="AS385" s="72">
        <f>IF(P385&gt;'Costes máximos'!$D$22,'Costes máximos'!$D$22,P385)</f>
        <v>0</v>
      </c>
      <c r="AT385" s="72">
        <f>IF(Q385&gt;'Costes máximos'!$D$22,'Costes máximos'!$D$22,Q385)</f>
        <v>0</v>
      </c>
      <c r="AU385" s="72">
        <f>IF(R385&gt;'Costes máximos'!$D$22,'Costes máximos'!$D$22,R385)</f>
        <v>0</v>
      </c>
      <c r="AV385" s="72">
        <f>IF(S385&gt;'Costes máximos'!$D$22,'Costes máximos'!$D$22,S385)</f>
        <v>0</v>
      </c>
      <c r="AW385" s="72">
        <f>IF(T385&gt;'Costes máximos'!$D$22,'Costes máximos'!$D$22,T385)</f>
        <v>0</v>
      </c>
    </row>
    <row r="386" spans="2:49" outlineLevel="1" x14ac:dyDescent="0.3">
      <c r="B386" s="101"/>
      <c r="C386" s="102"/>
      <c r="D386" s="102"/>
      <c r="E386" s="102"/>
      <c r="F386" s="145">
        <f>IFERROR(INDEX('2. Paquetes y Tareas'!$F$16:$F$65,MATCH(AR386,'2. Paquetes y Tareas'!$E$16:$E$65,0)),0)</f>
        <v>0</v>
      </c>
      <c r="G386" s="88"/>
      <c r="H386" s="146">
        <f>IF($C$48="Investigación industrial",IFERROR(INDEX('4. Presupuesto Total '!$G$25:$G$43,MATCH(G386,'4. Presupuesto Total '!$B$25:$B$43,0)),""),IFERROR(INDEX('4. Presupuesto Total '!$H$25:$H$43,MATCH(G386,'4. Presupuesto Total '!$B$25:$B$43,0)),))</f>
        <v>0</v>
      </c>
      <c r="I386" s="67">
        <v>1</v>
      </c>
      <c r="J386" s="67"/>
      <c r="K386" s="67"/>
      <c r="L386" s="67"/>
      <c r="M386" s="67"/>
      <c r="N386" s="67"/>
      <c r="O386" s="145">
        <f t="shared" si="65"/>
        <v>0</v>
      </c>
      <c r="P386" s="70"/>
      <c r="Q386" s="70"/>
      <c r="R386" s="70"/>
      <c r="S386" s="71"/>
      <c r="T386" s="71"/>
      <c r="U386" s="147">
        <f t="shared" si="66"/>
        <v>0</v>
      </c>
      <c r="V386" s="147">
        <f t="shared" si="67"/>
        <v>0</v>
      </c>
      <c r="W386" s="147">
        <f t="shared" si="68"/>
        <v>0</v>
      </c>
      <c r="X386" s="71"/>
      <c r="Y386" s="91"/>
      <c r="Z386" s="91"/>
      <c r="AA386" s="147">
        <f t="shared" si="69"/>
        <v>0</v>
      </c>
      <c r="AB386" s="73"/>
      <c r="AC386" s="92"/>
      <c r="AD386" s="91"/>
      <c r="AE386" s="147">
        <f t="shared" si="70"/>
        <v>0</v>
      </c>
      <c r="AF386" s="73"/>
      <c r="AG386" s="92"/>
      <c r="AH386" s="91"/>
      <c r="AI386" s="147">
        <f t="shared" si="71"/>
        <v>0</v>
      </c>
      <c r="AJ386" s="147">
        <f t="shared" si="72"/>
        <v>0</v>
      </c>
      <c r="AK386" s="147">
        <f t="shared" si="73"/>
        <v>0</v>
      </c>
      <c r="AL386" s="147">
        <f t="shared" si="74"/>
        <v>0</v>
      </c>
      <c r="AM386" s="73"/>
      <c r="AN386" s="73"/>
      <c r="AO386" s="147">
        <f t="shared" si="75"/>
        <v>0</v>
      </c>
      <c r="AR386" s="94" t="str">
        <f t="shared" si="76"/>
        <v/>
      </c>
      <c r="AS386" s="72">
        <f>IF(P386&gt;'Costes máximos'!$D$22,'Costes máximos'!$D$22,P386)</f>
        <v>0</v>
      </c>
      <c r="AT386" s="72">
        <f>IF(Q386&gt;'Costes máximos'!$D$22,'Costes máximos'!$D$22,Q386)</f>
        <v>0</v>
      </c>
      <c r="AU386" s="72">
        <f>IF(R386&gt;'Costes máximos'!$D$22,'Costes máximos'!$D$22,R386)</f>
        <v>0</v>
      </c>
      <c r="AV386" s="72">
        <f>IF(S386&gt;'Costes máximos'!$D$22,'Costes máximos'!$D$22,S386)</f>
        <v>0</v>
      </c>
      <c r="AW386" s="72">
        <f>IF(T386&gt;'Costes máximos'!$D$22,'Costes máximos'!$D$22,T386)</f>
        <v>0</v>
      </c>
    </row>
    <row r="387" spans="2:49" outlineLevel="1" x14ac:dyDescent="0.3">
      <c r="B387" s="101"/>
      <c r="C387" s="102"/>
      <c r="D387" s="102"/>
      <c r="E387" s="102"/>
      <c r="F387" s="145">
        <f>IFERROR(INDEX('2. Paquetes y Tareas'!$F$16:$F$65,MATCH(AR387,'2. Paquetes y Tareas'!$E$16:$E$65,0)),0)</f>
        <v>0</v>
      </c>
      <c r="G387" s="88"/>
      <c r="H387" s="146">
        <f>IF($C$48="Investigación industrial",IFERROR(INDEX('4. Presupuesto Total '!$G$25:$G$43,MATCH(G387,'4. Presupuesto Total '!$B$25:$B$43,0)),""),IFERROR(INDEX('4. Presupuesto Total '!$H$25:$H$43,MATCH(G387,'4. Presupuesto Total '!$B$25:$B$43,0)),))</f>
        <v>0</v>
      </c>
      <c r="I387" s="67">
        <v>1</v>
      </c>
      <c r="J387" s="67"/>
      <c r="K387" s="67"/>
      <c r="L387" s="67"/>
      <c r="M387" s="67"/>
      <c r="N387" s="67"/>
      <c r="O387" s="145">
        <f t="shared" si="65"/>
        <v>0</v>
      </c>
      <c r="P387" s="70"/>
      <c r="Q387" s="70"/>
      <c r="R387" s="70"/>
      <c r="S387" s="71"/>
      <c r="T387" s="71"/>
      <c r="U387" s="147">
        <f t="shared" si="66"/>
        <v>0</v>
      </c>
      <c r="V387" s="147">
        <f t="shared" si="67"/>
        <v>0</v>
      </c>
      <c r="W387" s="147">
        <f t="shared" si="68"/>
        <v>0</v>
      </c>
      <c r="X387" s="71"/>
      <c r="Y387" s="91"/>
      <c r="Z387" s="91"/>
      <c r="AA387" s="147">
        <f t="shared" si="69"/>
        <v>0</v>
      </c>
      <c r="AB387" s="73"/>
      <c r="AC387" s="92"/>
      <c r="AD387" s="91"/>
      <c r="AE387" s="147">
        <f t="shared" si="70"/>
        <v>0</v>
      </c>
      <c r="AF387" s="73"/>
      <c r="AG387" s="92"/>
      <c r="AH387" s="91"/>
      <c r="AI387" s="147">
        <f t="shared" si="71"/>
        <v>0</v>
      </c>
      <c r="AJ387" s="147">
        <f t="shared" si="72"/>
        <v>0</v>
      </c>
      <c r="AK387" s="147">
        <f t="shared" si="73"/>
        <v>0</v>
      </c>
      <c r="AL387" s="147">
        <f t="shared" si="74"/>
        <v>0</v>
      </c>
      <c r="AM387" s="73"/>
      <c r="AN387" s="73"/>
      <c r="AO387" s="147">
        <f t="shared" si="75"/>
        <v>0</v>
      </c>
      <c r="AR387" s="94" t="str">
        <f t="shared" si="76"/>
        <v/>
      </c>
      <c r="AS387" s="72">
        <f>IF(P387&gt;'Costes máximos'!$D$22,'Costes máximos'!$D$22,P387)</f>
        <v>0</v>
      </c>
      <c r="AT387" s="72">
        <f>IF(Q387&gt;'Costes máximos'!$D$22,'Costes máximos'!$D$22,Q387)</f>
        <v>0</v>
      </c>
      <c r="AU387" s="72">
        <f>IF(R387&gt;'Costes máximos'!$D$22,'Costes máximos'!$D$22,R387)</f>
        <v>0</v>
      </c>
      <c r="AV387" s="72">
        <f>IF(S387&gt;'Costes máximos'!$D$22,'Costes máximos'!$D$22,S387)</f>
        <v>0</v>
      </c>
      <c r="AW387" s="72">
        <f>IF(T387&gt;'Costes máximos'!$D$22,'Costes máximos'!$D$22,T387)</f>
        <v>0</v>
      </c>
    </row>
    <row r="388" spans="2:49" outlineLevel="1" x14ac:dyDescent="0.3">
      <c r="B388" s="101"/>
      <c r="C388" s="102"/>
      <c r="D388" s="102"/>
      <c r="E388" s="102"/>
      <c r="F388" s="145">
        <f>IFERROR(INDEX('2. Paquetes y Tareas'!$F$16:$F$65,MATCH(AR388,'2. Paquetes y Tareas'!$E$16:$E$65,0)),0)</f>
        <v>0</v>
      </c>
      <c r="G388" s="88"/>
      <c r="H388" s="146">
        <f>IF($C$48="Investigación industrial",IFERROR(INDEX('4. Presupuesto Total '!$G$25:$G$43,MATCH(G388,'4. Presupuesto Total '!$B$25:$B$43,0)),""),IFERROR(INDEX('4. Presupuesto Total '!$H$25:$H$43,MATCH(G388,'4. Presupuesto Total '!$B$25:$B$43,0)),))</f>
        <v>0</v>
      </c>
      <c r="I388" s="67">
        <v>1</v>
      </c>
      <c r="J388" s="67"/>
      <c r="K388" s="67"/>
      <c r="L388" s="67"/>
      <c r="M388" s="67"/>
      <c r="N388" s="67"/>
      <c r="O388" s="145">
        <f t="shared" si="65"/>
        <v>0</v>
      </c>
      <c r="P388" s="70"/>
      <c r="Q388" s="70"/>
      <c r="R388" s="70"/>
      <c r="S388" s="71"/>
      <c r="T388" s="71"/>
      <c r="U388" s="147">
        <f t="shared" si="66"/>
        <v>0</v>
      </c>
      <c r="V388" s="147">
        <f t="shared" si="67"/>
        <v>0</v>
      </c>
      <c r="W388" s="147">
        <f t="shared" si="68"/>
        <v>0</v>
      </c>
      <c r="X388" s="71"/>
      <c r="Y388" s="91"/>
      <c r="Z388" s="91"/>
      <c r="AA388" s="147">
        <f t="shared" si="69"/>
        <v>0</v>
      </c>
      <c r="AB388" s="73"/>
      <c r="AC388" s="92"/>
      <c r="AD388" s="91"/>
      <c r="AE388" s="147">
        <f t="shared" si="70"/>
        <v>0</v>
      </c>
      <c r="AF388" s="73"/>
      <c r="AG388" s="92"/>
      <c r="AH388" s="91"/>
      <c r="AI388" s="147">
        <f t="shared" si="71"/>
        <v>0</v>
      </c>
      <c r="AJ388" s="147">
        <f t="shared" si="72"/>
        <v>0</v>
      </c>
      <c r="AK388" s="147">
        <f t="shared" si="73"/>
        <v>0</v>
      </c>
      <c r="AL388" s="147">
        <f t="shared" si="74"/>
        <v>0</v>
      </c>
      <c r="AM388" s="73"/>
      <c r="AN388" s="73"/>
      <c r="AO388" s="147">
        <f t="shared" si="75"/>
        <v>0</v>
      </c>
      <c r="AR388" s="94" t="str">
        <f t="shared" si="76"/>
        <v/>
      </c>
      <c r="AS388" s="72">
        <f>IF(P388&gt;'Costes máximos'!$D$22,'Costes máximos'!$D$22,P388)</f>
        <v>0</v>
      </c>
      <c r="AT388" s="72">
        <f>IF(Q388&gt;'Costes máximos'!$D$22,'Costes máximos'!$D$22,Q388)</f>
        <v>0</v>
      </c>
      <c r="AU388" s="72">
        <f>IF(R388&gt;'Costes máximos'!$D$22,'Costes máximos'!$D$22,R388)</f>
        <v>0</v>
      </c>
      <c r="AV388" s="72">
        <f>IF(S388&gt;'Costes máximos'!$D$22,'Costes máximos'!$D$22,S388)</f>
        <v>0</v>
      </c>
      <c r="AW388" s="72">
        <f>IF(T388&gt;'Costes máximos'!$D$22,'Costes máximos'!$D$22,T388)</f>
        <v>0</v>
      </c>
    </row>
    <row r="389" spans="2:49" outlineLevel="1" x14ac:dyDescent="0.3">
      <c r="B389" s="101"/>
      <c r="C389" s="102"/>
      <c r="D389" s="102"/>
      <c r="E389" s="102"/>
      <c r="F389" s="145">
        <f>IFERROR(INDEX('2. Paquetes y Tareas'!$F$16:$F$65,MATCH(AR389,'2. Paquetes y Tareas'!$E$16:$E$65,0)),0)</f>
        <v>0</v>
      </c>
      <c r="G389" s="88"/>
      <c r="H389" s="146">
        <f>IF($C$48="Investigación industrial",IFERROR(INDEX('4. Presupuesto Total '!$G$25:$G$43,MATCH(G389,'4. Presupuesto Total '!$B$25:$B$43,0)),""),IFERROR(INDEX('4. Presupuesto Total '!$H$25:$H$43,MATCH(G389,'4. Presupuesto Total '!$B$25:$B$43,0)),))</f>
        <v>0</v>
      </c>
      <c r="I389" s="67">
        <v>1</v>
      </c>
      <c r="J389" s="67"/>
      <c r="K389" s="67"/>
      <c r="L389" s="67"/>
      <c r="M389" s="67"/>
      <c r="N389" s="67"/>
      <c r="O389" s="145">
        <f t="shared" si="65"/>
        <v>0</v>
      </c>
      <c r="P389" s="70"/>
      <c r="Q389" s="70"/>
      <c r="R389" s="70"/>
      <c r="S389" s="71"/>
      <c r="T389" s="71"/>
      <c r="U389" s="147">
        <f t="shared" si="66"/>
        <v>0</v>
      </c>
      <c r="V389" s="147">
        <f t="shared" si="67"/>
        <v>0</v>
      </c>
      <c r="W389" s="147">
        <f t="shared" si="68"/>
        <v>0</v>
      </c>
      <c r="X389" s="71"/>
      <c r="Y389" s="91"/>
      <c r="Z389" s="91"/>
      <c r="AA389" s="147">
        <f t="shared" si="69"/>
        <v>0</v>
      </c>
      <c r="AB389" s="73"/>
      <c r="AC389" s="92"/>
      <c r="AD389" s="91"/>
      <c r="AE389" s="147">
        <f t="shared" si="70"/>
        <v>0</v>
      </c>
      <c r="AF389" s="73"/>
      <c r="AG389" s="92"/>
      <c r="AH389" s="91"/>
      <c r="AI389" s="147">
        <f t="shared" si="71"/>
        <v>0</v>
      </c>
      <c r="AJ389" s="147">
        <f t="shared" si="72"/>
        <v>0</v>
      </c>
      <c r="AK389" s="147">
        <f t="shared" si="73"/>
        <v>0</v>
      </c>
      <c r="AL389" s="147">
        <f t="shared" si="74"/>
        <v>0</v>
      </c>
      <c r="AM389" s="73"/>
      <c r="AN389" s="73"/>
      <c r="AO389" s="147">
        <f t="shared" si="75"/>
        <v>0</v>
      </c>
      <c r="AR389" s="94" t="str">
        <f t="shared" si="76"/>
        <v/>
      </c>
      <c r="AS389" s="72">
        <f>IF(P389&gt;'Costes máximos'!$D$22,'Costes máximos'!$D$22,P389)</f>
        <v>0</v>
      </c>
      <c r="AT389" s="72">
        <f>IF(Q389&gt;'Costes máximos'!$D$22,'Costes máximos'!$D$22,Q389)</f>
        <v>0</v>
      </c>
      <c r="AU389" s="72">
        <f>IF(R389&gt;'Costes máximos'!$D$22,'Costes máximos'!$D$22,R389)</f>
        <v>0</v>
      </c>
      <c r="AV389" s="72">
        <f>IF(S389&gt;'Costes máximos'!$D$22,'Costes máximos'!$D$22,S389)</f>
        <v>0</v>
      </c>
      <c r="AW389" s="72">
        <f>IF(T389&gt;'Costes máximos'!$D$22,'Costes máximos'!$D$22,T389)</f>
        <v>0</v>
      </c>
    </row>
    <row r="390" spans="2:49" outlineLevel="1" x14ac:dyDescent="0.3">
      <c r="B390" s="101"/>
      <c r="C390" s="102"/>
      <c r="D390" s="102"/>
      <c r="E390" s="102"/>
      <c r="F390" s="145">
        <f>IFERROR(INDEX('2. Paquetes y Tareas'!$F$16:$F$65,MATCH(AR390,'2. Paquetes y Tareas'!$E$16:$E$65,0)),0)</f>
        <v>0</v>
      </c>
      <c r="G390" s="88"/>
      <c r="H390" s="146">
        <f>IF($C$48="Investigación industrial",IFERROR(INDEX('4. Presupuesto Total '!$G$25:$G$43,MATCH(G390,'4. Presupuesto Total '!$B$25:$B$43,0)),""),IFERROR(INDEX('4. Presupuesto Total '!$H$25:$H$43,MATCH(G390,'4. Presupuesto Total '!$B$25:$B$43,0)),))</f>
        <v>0</v>
      </c>
      <c r="I390" s="67">
        <v>1</v>
      </c>
      <c r="J390" s="67"/>
      <c r="K390" s="67"/>
      <c r="L390" s="67"/>
      <c r="M390" s="67"/>
      <c r="N390" s="67"/>
      <c r="O390" s="145">
        <f t="shared" si="65"/>
        <v>0</v>
      </c>
      <c r="P390" s="70"/>
      <c r="Q390" s="70"/>
      <c r="R390" s="70"/>
      <c r="S390" s="71"/>
      <c r="T390" s="71"/>
      <c r="U390" s="147">
        <f t="shared" si="66"/>
        <v>0</v>
      </c>
      <c r="V390" s="147">
        <f t="shared" si="67"/>
        <v>0</v>
      </c>
      <c r="W390" s="147">
        <f t="shared" si="68"/>
        <v>0</v>
      </c>
      <c r="X390" s="71"/>
      <c r="Y390" s="91"/>
      <c r="Z390" s="91"/>
      <c r="AA390" s="147">
        <f t="shared" si="69"/>
        <v>0</v>
      </c>
      <c r="AB390" s="73"/>
      <c r="AC390" s="92"/>
      <c r="AD390" s="91"/>
      <c r="AE390" s="147">
        <f t="shared" si="70"/>
        <v>0</v>
      </c>
      <c r="AF390" s="73"/>
      <c r="AG390" s="92"/>
      <c r="AH390" s="91"/>
      <c r="AI390" s="147">
        <f t="shared" si="71"/>
        <v>0</v>
      </c>
      <c r="AJ390" s="147">
        <f t="shared" si="72"/>
        <v>0</v>
      </c>
      <c r="AK390" s="147">
        <f t="shared" si="73"/>
        <v>0</v>
      </c>
      <c r="AL390" s="147">
        <f t="shared" si="74"/>
        <v>0</v>
      </c>
      <c r="AM390" s="73"/>
      <c r="AN390" s="73"/>
      <c r="AO390" s="147">
        <f t="shared" si="75"/>
        <v>0</v>
      </c>
      <c r="AR390" s="94" t="str">
        <f t="shared" si="76"/>
        <v/>
      </c>
      <c r="AS390" s="72">
        <f>IF(P390&gt;'Costes máximos'!$D$22,'Costes máximos'!$D$22,P390)</f>
        <v>0</v>
      </c>
      <c r="AT390" s="72">
        <f>IF(Q390&gt;'Costes máximos'!$D$22,'Costes máximos'!$D$22,Q390)</f>
        <v>0</v>
      </c>
      <c r="AU390" s="72">
        <f>IF(R390&gt;'Costes máximos'!$D$22,'Costes máximos'!$D$22,R390)</f>
        <v>0</v>
      </c>
      <c r="AV390" s="72">
        <f>IF(S390&gt;'Costes máximos'!$D$22,'Costes máximos'!$D$22,S390)</f>
        <v>0</v>
      </c>
      <c r="AW390" s="72">
        <f>IF(T390&gt;'Costes máximos'!$D$22,'Costes máximos'!$D$22,T390)</f>
        <v>0</v>
      </c>
    </row>
    <row r="391" spans="2:49" outlineLevel="1" x14ac:dyDescent="0.3">
      <c r="B391" s="101"/>
      <c r="C391" s="102"/>
      <c r="D391" s="102"/>
      <c r="E391" s="102"/>
      <c r="F391" s="145">
        <f>IFERROR(INDEX('2. Paquetes y Tareas'!$F$16:$F$65,MATCH(AR391,'2. Paquetes y Tareas'!$E$16:$E$65,0)),0)</f>
        <v>0</v>
      </c>
      <c r="G391" s="88"/>
      <c r="H391" s="146">
        <f>IF($C$48="Investigación industrial",IFERROR(INDEX('4. Presupuesto Total '!$G$25:$G$43,MATCH(G391,'4. Presupuesto Total '!$B$25:$B$43,0)),""),IFERROR(INDEX('4. Presupuesto Total '!$H$25:$H$43,MATCH(G391,'4. Presupuesto Total '!$B$25:$B$43,0)),))</f>
        <v>0</v>
      </c>
      <c r="I391" s="67">
        <v>1</v>
      </c>
      <c r="J391" s="67"/>
      <c r="K391" s="67"/>
      <c r="L391" s="67"/>
      <c r="M391" s="67"/>
      <c r="N391" s="67"/>
      <c r="O391" s="145">
        <f t="shared" si="65"/>
        <v>0</v>
      </c>
      <c r="P391" s="70"/>
      <c r="Q391" s="70"/>
      <c r="R391" s="70"/>
      <c r="S391" s="71"/>
      <c r="T391" s="71"/>
      <c r="U391" s="147">
        <f t="shared" si="66"/>
        <v>0</v>
      </c>
      <c r="V391" s="147">
        <f t="shared" si="67"/>
        <v>0</v>
      </c>
      <c r="W391" s="147">
        <f t="shared" si="68"/>
        <v>0</v>
      </c>
      <c r="X391" s="71"/>
      <c r="Y391" s="91"/>
      <c r="Z391" s="91"/>
      <c r="AA391" s="147">
        <f t="shared" si="69"/>
        <v>0</v>
      </c>
      <c r="AB391" s="73"/>
      <c r="AC391" s="92"/>
      <c r="AD391" s="91"/>
      <c r="AE391" s="147">
        <f t="shared" si="70"/>
        <v>0</v>
      </c>
      <c r="AF391" s="73"/>
      <c r="AG391" s="92"/>
      <c r="AH391" s="91"/>
      <c r="AI391" s="147">
        <f t="shared" si="71"/>
        <v>0</v>
      </c>
      <c r="AJ391" s="147">
        <f t="shared" si="72"/>
        <v>0</v>
      </c>
      <c r="AK391" s="147">
        <f t="shared" si="73"/>
        <v>0</v>
      </c>
      <c r="AL391" s="147">
        <f t="shared" si="74"/>
        <v>0</v>
      </c>
      <c r="AM391" s="73"/>
      <c r="AN391" s="73"/>
      <c r="AO391" s="147">
        <f t="shared" si="75"/>
        <v>0</v>
      </c>
      <c r="AR391" s="94" t="str">
        <f t="shared" si="76"/>
        <v/>
      </c>
      <c r="AS391" s="72">
        <f>IF(P391&gt;'Costes máximos'!$D$22,'Costes máximos'!$D$22,P391)</f>
        <v>0</v>
      </c>
      <c r="AT391" s="72">
        <f>IF(Q391&gt;'Costes máximos'!$D$22,'Costes máximos'!$D$22,Q391)</f>
        <v>0</v>
      </c>
      <c r="AU391" s="72">
        <f>IF(R391&gt;'Costes máximos'!$D$22,'Costes máximos'!$D$22,R391)</f>
        <v>0</v>
      </c>
      <c r="AV391" s="72">
        <f>IF(S391&gt;'Costes máximos'!$D$22,'Costes máximos'!$D$22,S391)</f>
        <v>0</v>
      </c>
      <c r="AW391" s="72">
        <f>IF(T391&gt;'Costes máximos'!$D$22,'Costes máximos'!$D$22,T391)</f>
        <v>0</v>
      </c>
    </row>
    <row r="392" spans="2:49" outlineLevel="1" x14ac:dyDescent="0.3">
      <c r="B392" s="101"/>
      <c r="C392" s="102"/>
      <c r="D392" s="102"/>
      <c r="E392" s="102"/>
      <c r="F392" s="145">
        <f>IFERROR(INDEX('2. Paquetes y Tareas'!$F$16:$F$65,MATCH(AR392,'2. Paquetes y Tareas'!$E$16:$E$65,0)),0)</f>
        <v>0</v>
      </c>
      <c r="G392" s="88"/>
      <c r="H392" s="146">
        <f>IF($C$48="Investigación industrial",IFERROR(INDEX('4. Presupuesto Total '!$G$25:$G$43,MATCH(G392,'4. Presupuesto Total '!$B$25:$B$43,0)),""),IFERROR(INDEX('4. Presupuesto Total '!$H$25:$H$43,MATCH(G392,'4. Presupuesto Total '!$B$25:$B$43,0)),))</f>
        <v>0</v>
      </c>
      <c r="I392" s="67">
        <v>1</v>
      </c>
      <c r="J392" s="67"/>
      <c r="K392" s="67"/>
      <c r="L392" s="67"/>
      <c r="M392" s="67"/>
      <c r="N392" s="67"/>
      <c r="O392" s="145">
        <f t="shared" si="65"/>
        <v>0</v>
      </c>
      <c r="P392" s="70"/>
      <c r="Q392" s="70"/>
      <c r="R392" s="70"/>
      <c r="S392" s="71"/>
      <c r="T392" s="71"/>
      <c r="U392" s="147">
        <f t="shared" si="66"/>
        <v>0</v>
      </c>
      <c r="V392" s="147">
        <f t="shared" si="67"/>
        <v>0</v>
      </c>
      <c r="W392" s="147">
        <f t="shared" si="68"/>
        <v>0</v>
      </c>
      <c r="X392" s="71"/>
      <c r="Y392" s="91"/>
      <c r="Z392" s="91"/>
      <c r="AA392" s="147">
        <f t="shared" si="69"/>
        <v>0</v>
      </c>
      <c r="AB392" s="73"/>
      <c r="AC392" s="92"/>
      <c r="AD392" s="91"/>
      <c r="AE392" s="147">
        <f t="shared" si="70"/>
        <v>0</v>
      </c>
      <c r="AF392" s="73"/>
      <c r="AG392" s="92"/>
      <c r="AH392" s="91"/>
      <c r="AI392" s="147">
        <f t="shared" si="71"/>
        <v>0</v>
      </c>
      <c r="AJ392" s="147">
        <f t="shared" si="72"/>
        <v>0</v>
      </c>
      <c r="AK392" s="147">
        <f t="shared" si="73"/>
        <v>0</v>
      </c>
      <c r="AL392" s="147">
        <f t="shared" si="74"/>
        <v>0</v>
      </c>
      <c r="AM392" s="73"/>
      <c r="AN392" s="73"/>
      <c r="AO392" s="147">
        <f t="shared" si="75"/>
        <v>0</v>
      </c>
      <c r="AR392" s="94" t="str">
        <f t="shared" si="76"/>
        <v/>
      </c>
      <c r="AS392" s="72">
        <f>IF(P392&gt;'Costes máximos'!$D$22,'Costes máximos'!$D$22,P392)</f>
        <v>0</v>
      </c>
      <c r="AT392" s="72">
        <f>IF(Q392&gt;'Costes máximos'!$D$22,'Costes máximos'!$D$22,Q392)</f>
        <v>0</v>
      </c>
      <c r="AU392" s="72">
        <f>IF(R392&gt;'Costes máximos'!$D$22,'Costes máximos'!$D$22,R392)</f>
        <v>0</v>
      </c>
      <c r="AV392" s="72">
        <f>IF(S392&gt;'Costes máximos'!$D$22,'Costes máximos'!$D$22,S392)</f>
        <v>0</v>
      </c>
      <c r="AW392" s="72">
        <f>IF(T392&gt;'Costes máximos'!$D$22,'Costes máximos'!$D$22,T392)</f>
        <v>0</v>
      </c>
    </row>
    <row r="393" spans="2:49" outlineLevel="1" x14ac:dyDescent="0.3">
      <c r="B393" s="101"/>
      <c r="C393" s="102"/>
      <c r="D393" s="102"/>
      <c r="E393" s="102"/>
      <c r="F393" s="145">
        <f>IFERROR(INDEX('2. Paquetes y Tareas'!$F$16:$F$65,MATCH(AR393,'2. Paquetes y Tareas'!$E$16:$E$65,0)),0)</f>
        <v>0</v>
      </c>
      <c r="G393" s="88"/>
      <c r="H393" s="146">
        <f>IF($C$48="Investigación industrial",IFERROR(INDEX('4. Presupuesto Total '!$G$25:$G$43,MATCH(G393,'4. Presupuesto Total '!$B$25:$B$43,0)),""),IFERROR(INDEX('4. Presupuesto Total '!$H$25:$H$43,MATCH(G393,'4. Presupuesto Total '!$B$25:$B$43,0)),))</f>
        <v>0</v>
      </c>
      <c r="I393" s="67">
        <v>1</v>
      </c>
      <c r="J393" s="67"/>
      <c r="K393" s="67"/>
      <c r="L393" s="67"/>
      <c r="M393" s="67"/>
      <c r="N393" s="67"/>
      <c r="O393" s="145">
        <f t="shared" si="65"/>
        <v>0</v>
      </c>
      <c r="P393" s="70"/>
      <c r="Q393" s="70"/>
      <c r="R393" s="70"/>
      <c r="S393" s="71"/>
      <c r="T393" s="71"/>
      <c r="U393" s="147">
        <f t="shared" si="66"/>
        <v>0</v>
      </c>
      <c r="V393" s="147">
        <f t="shared" si="67"/>
        <v>0</v>
      </c>
      <c r="W393" s="147">
        <f t="shared" si="68"/>
        <v>0</v>
      </c>
      <c r="X393" s="71"/>
      <c r="Y393" s="91"/>
      <c r="Z393" s="91"/>
      <c r="AA393" s="147">
        <f t="shared" si="69"/>
        <v>0</v>
      </c>
      <c r="AB393" s="73"/>
      <c r="AC393" s="92"/>
      <c r="AD393" s="91"/>
      <c r="AE393" s="147">
        <f t="shared" si="70"/>
        <v>0</v>
      </c>
      <c r="AF393" s="73"/>
      <c r="AG393" s="92"/>
      <c r="AH393" s="91"/>
      <c r="AI393" s="147">
        <f t="shared" si="71"/>
        <v>0</v>
      </c>
      <c r="AJ393" s="147">
        <f t="shared" si="72"/>
        <v>0</v>
      </c>
      <c r="AK393" s="147">
        <f t="shared" si="73"/>
        <v>0</v>
      </c>
      <c r="AL393" s="147">
        <f t="shared" si="74"/>
        <v>0</v>
      </c>
      <c r="AM393" s="73"/>
      <c r="AN393" s="73"/>
      <c r="AO393" s="147">
        <f t="shared" si="75"/>
        <v>0</v>
      </c>
      <c r="AR393" s="94" t="str">
        <f t="shared" si="76"/>
        <v/>
      </c>
      <c r="AS393" s="72">
        <f>IF(P393&gt;'Costes máximos'!$D$22,'Costes máximos'!$D$22,P393)</f>
        <v>0</v>
      </c>
      <c r="AT393" s="72">
        <f>IF(Q393&gt;'Costes máximos'!$D$22,'Costes máximos'!$D$22,Q393)</f>
        <v>0</v>
      </c>
      <c r="AU393" s="72">
        <f>IF(R393&gt;'Costes máximos'!$D$22,'Costes máximos'!$D$22,R393)</f>
        <v>0</v>
      </c>
      <c r="AV393" s="72">
        <f>IF(S393&gt;'Costes máximos'!$D$22,'Costes máximos'!$D$22,S393)</f>
        <v>0</v>
      </c>
      <c r="AW393" s="72">
        <f>IF(T393&gt;'Costes máximos'!$D$22,'Costes máximos'!$D$22,T393)</f>
        <v>0</v>
      </c>
    </row>
    <row r="394" spans="2:49" outlineLevel="1" x14ac:dyDescent="0.3">
      <c r="B394" s="101"/>
      <c r="C394" s="102"/>
      <c r="D394" s="102"/>
      <c r="E394" s="102"/>
      <c r="F394" s="145">
        <f>IFERROR(INDEX('2. Paquetes y Tareas'!$F$16:$F$65,MATCH(AR394,'2. Paquetes y Tareas'!$E$16:$E$65,0)),0)</f>
        <v>0</v>
      </c>
      <c r="G394" s="88"/>
      <c r="H394" s="146">
        <f>IF($C$48="Investigación industrial",IFERROR(INDEX('4. Presupuesto Total '!$G$25:$G$43,MATCH(G394,'4. Presupuesto Total '!$B$25:$B$43,0)),""),IFERROR(INDEX('4. Presupuesto Total '!$H$25:$H$43,MATCH(G394,'4. Presupuesto Total '!$B$25:$B$43,0)),))</f>
        <v>0</v>
      </c>
      <c r="I394" s="67">
        <v>1</v>
      </c>
      <c r="J394" s="67"/>
      <c r="K394" s="67"/>
      <c r="L394" s="67"/>
      <c r="M394" s="67"/>
      <c r="N394" s="67"/>
      <c r="O394" s="145">
        <f t="shared" si="65"/>
        <v>0</v>
      </c>
      <c r="P394" s="70"/>
      <c r="Q394" s="70"/>
      <c r="R394" s="70"/>
      <c r="S394" s="71"/>
      <c r="T394" s="71"/>
      <c r="U394" s="147">
        <f t="shared" si="66"/>
        <v>0</v>
      </c>
      <c r="V394" s="147">
        <f t="shared" si="67"/>
        <v>0</v>
      </c>
      <c r="W394" s="147">
        <f t="shared" si="68"/>
        <v>0</v>
      </c>
      <c r="X394" s="71"/>
      <c r="Y394" s="91"/>
      <c r="Z394" s="91"/>
      <c r="AA394" s="147">
        <f t="shared" si="69"/>
        <v>0</v>
      </c>
      <c r="AB394" s="73"/>
      <c r="AC394" s="92"/>
      <c r="AD394" s="91"/>
      <c r="AE394" s="147">
        <f t="shared" si="70"/>
        <v>0</v>
      </c>
      <c r="AF394" s="73"/>
      <c r="AG394" s="92"/>
      <c r="AH394" s="91"/>
      <c r="AI394" s="147">
        <f t="shared" si="71"/>
        <v>0</v>
      </c>
      <c r="AJ394" s="147">
        <f t="shared" si="72"/>
        <v>0</v>
      </c>
      <c r="AK394" s="147">
        <f t="shared" si="73"/>
        <v>0</v>
      </c>
      <c r="AL394" s="147">
        <f t="shared" si="74"/>
        <v>0</v>
      </c>
      <c r="AM394" s="73"/>
      <c r="AN394" s="73"/>
      <c r="AO394" s="147">
        <f t="shared" si="75"/>
        <v>0</v>
      </c>
      <c r="AR394" s="94" t="str">
        <f t="shared" si="76"/>
        <v/>
      </c>
      <c r="AS394" s="72">
        <f>IF(P394&gt;'Costes máximos'!$D$22,'Costes máximos'!$D$22,P394)</f>
        <v>0</v>
      </c>
      <c r="AT394" s="72">
        <f>IF(Q394&gt;'Costes máximos'!$D$22,'Costes máximos'!$D$22,Q394)</f>
        <v>0</v>
      </c>
      <c r="AU394" s="72">
        <f>IF(R394&gt;'Costes máximos'!$D$22,'Costes máximos'!$D$22,R394)</f>
        <v>0</v>
      </c>
      <c r="AV394" s="72">
        <f>IF(S394&gt;'Costes máximos'!$D$22,'Costes máximos'!$D$22,S394)</f>
        <v>0</v>
      </c>
      <c r="AW394" s="72">
        <f>IF(T394&gt;'Costes máximos'!$D$22,'Costes máximos'!$D$22,T394)</f>
        <v>0</v>
      </c>
    </row>
    <row r="395" spans="2:49" outlineLevel="1" x14ac:dyDescent="0.3">
      <c r="B395" s="101"/>
      <c r="C395" s="102"/>
      <c r="D395" s="102"/>
      <c r="E395" s="102"/>
      <c r="F395" s="145">
        <f>IFERROR(INDEX('2. Paquetes y Tareas'!$F$16:$F$65,MATCH(AR395,'2. Paquetes y Tareas'!$E$16:$E$65,0)),0)</f>
        <v>0</v>
      </c>
      <c r="G395" s="88"/>
      <c r="H395" s="146">
        <f>IF($C$48="Investigación industrial",IFERROR(INDEX('4. Presupuesto Total '!$G$25:$G$43,MATCH(G395,'4. Presupuesto Total '!$B$25:$B$43,0)),""),IFERROR(INDEX('4. Presupuesto Total '!$H$25:$H$43,MATCH(G395,'4. Presupuesto Total '!$B$25:$B$43,0)),))</f>
        <v>0</v>
      </c>
      <c r="I395" s="67">
        <v>1</v>
      </c>
      <c r="J395" s="67"/>
      <c r="K395" s="67"/>
      <c r="L395" s="67"/>
      <c r="M395" s="67"/>
      <c r="N395" s="67"/>
      <c r="O395" s="145">
        <f t="shared" si="65"/>
        <v>0</v>
      </c>
      <c r="P395" s="70"/>
      <c r="Q395" s="70"/>
      <c r="R395" s="70"/>
      <c r="S395" s="71"/>
      <c r="T395" s="71"/>
      <c r="U395" s="147">
        <f t="shared" si="66"/>
        <v>0</v>
      </c>
      <c r="V395" s="147">
        <f t="shared" si="67"/>
        <v>0</v>
      </c>
      <c r="W395" s="147">
        <f t="shared" si="68"/>
        <v>0</v>
      </c>
      <c r="X395" s="71"/>
      <c r="Y395" s="91"/>
      <c r="Z395" s="91"/>
      <c r="AA395" s="147">
        <f t="shared" si="69"/>
        <v>0</v>
      </c>
      <c r="AB395" s="73"/>
      <c r="AC395" s="92"/>
      <c r="AD395" s="91"/>
      <c r="AE395" s="147">
        <f t="shared" si="70"/>
        <v>0</v>
      </c>
      <c r="AF395" s="73"/>
      <c r="AG395" s="92"/>
      <c r="AH395" s="91"/>
      <c r="AI395" s="147">
        <f t="shared" si="71"/>
        <v>0</v>
      </c>
      <c r="AJ395" s="147">
        <f t="shared" si="72"/>
        <v>0</v>
      </c>
      <c r="AK395" s="147">
        <f t="shared" si="73"/>
        <v>0</v>
      </c>
      <c r="AL395" s="147">
        <f t="shared" si="74"/>
        <v>0</v>
      </c>
      <c r="AM395" s="73"/>
      <c r="AN395" s="73"/>
      <c r="AO395" s="147">
        <f t="shared" si="75"/>
        <v>0</v>
      </c>
      <c r="AR395" s="94" t="str">
        <f t="shared" si="76"/>
        <v/>
      </c>
      <c r="AS395" s="72">
        <f>IF(P395&gt;'Costes máximos'!$D$22,'Costes máximos'!$D$22,P395)</f>
        <v>0</v>
      </c>
      <c r="AT395" s="72">
        <f>IF(Q395&gt;'Costes máximos'!$D$22,'Costes máximos'!$D$22,Q395)</f>
        <v>0</v>
      </c>
      <c r="AU395" s="72">
        <f>IF(R395&gt;'Costes máximos'!$D$22,'Costes máximos'!$D$22,R395)</f>
        <v>0</v>
      </c>
      <c r="AV395" s="72">
        <f>IF(S395&gt;'Costes máximos'!$D$22,'Costes máximos'!$D$22,S395)</f>
        <v>0</v>
      </c>
      <c r="AW395" s="72">
        <f>IF(T395&gt;'Costes máximos'!$D$22,'Costes máximos'!$D$22,T395)</f>
        <v>0</v>
      </c>
    </row>
    <row r="396" spans="2:49" outlineLevel="1" x14ac:dyDescent="0.3">
      <c r="B396" s="101"/>
      <c r="C396" s="102"/>
      <c r="D396" s="102"/>
      <c r="E396" s="102"/>
      <c r="F396" s="145">
        <f>IFERROR(INDEX('2. Paquetes y Tareas'!$F$16:$F$65,MATCH(AR396,'2. Paquetes y Tareas'!$E$16:$E$65,0)),0)</f>
        <v>0</v>
      </c>
      <c r="G396" s="88"/>
      <c r="H396" s="146">
        <f>IF($C$48="Investigación industrial",IFERROR(INDEX('4. Presupuesto Total '!$G$25:$G$43,MATCH(G396,'4. Presupuesto Total '!$B$25:$B$43,0)),""),IFERROR(INDEX('4. Presupuesto Total '!$H$25:$H$43,MATCH(G396,'4. Presupuesto Total '!$B$25:$B$43,0)),))</f>
        <v>0</v>
      </c>
      <c r="I396" s="67">
        <v>1</v>
      </c>
      <c r="J396" s="67"/>
      <c r="K396" s="67"/>
      <c r="L396" s="67"/>
      <c r="M396" s="67"/>
      <c r="N396" s="67"/>
      <c r="O396" s="145">
        <f t="shared" si="65"/>
        <v>0</v>
      </c>
      <c r="P396" s="70"/>
      <c r="Q396" s="70"/>
      <c r="R396" s="70"/>
      <c r="S396" s="71"/>
      <c r="T396" s="71"/>
      <c r="U396" s="147">
        <f t="shared" si="66"/>
        <v>0</v>
      </c>
      <c r="V396" s="147">
        <f t="shared" si="67"/>
        <v>0</v>
      </c>
      <c r="W396" s="147">
        <f t="shared" si="68"/>
        <v>0</v>
      </c>
      <c r="X396" s="71"/>
      <c r="Y396" s="91"/>
      <c r="Z396" s="91"/>
      <c r="AA396" s="147">
        <f t="shared" si="69"/>
        <v>0</v>
      </c>
      <c r="AB396" s="73"/>
      <c r="AC396" s="92"/>
      <c r="AD396" s="91"/>
      <c r="AE396" s="147">
        <f t="shared" si="70"/>
        <v>0</v>
      </c>
      <c r="AF396" s="73"/>
      <c r="AG396" s="92"/>
      <c r="AH396" s="91"/>
      <c r="AI396" s="147">
        <f t="shared" si="71"/>
        <v>0</v>
      </c>
      <c r="AJ396" s="147">
        <f t="shared" si="72"/>
        <v>0</v>
      </c>
      <c r="AK396" s="147">
        <f t="shared" si="73"/>
        <v>0</v>
      </c>
      <c r="AL396" s="147">
        <f t="shared" si="74"/>
        <v>0</v>
      </c>
      <c r="AM396" s="73"/>
      <c r="AN396" s="73"/>
      <c r="AO396" s="147">
        <f t="shared" si="75"/>
        <v>0</v>
      </c>
      <c r="AR396" s="94" t="str">
        <f t="shared" si="76"/>
        <v/>
      </c>
      <c r="AS396" s="72">
        <f>IF(P396&gt;'Costes máximos'!$D$22,'Costes máximos'!$D$22,P396)</f>
        <v>0</v>
      </c>
      <c r="AT396" s="72">
        <f>IF(Q396&gt;'Costes máximos'!$D$22,'Costes máximos'!$D$22,Q396)</f>
        <v>0</v>
      </c>
      <c r="AU396" s="72">
        <f>IF(R396&gt;'Costes máximos'!$D$22,'Costes máximos'!$D$22,R396)</f>
        <v>0</v>
      </c>
      <c r="AV396" s="72">
        <f>IF(S396&gt;'Costes máximos'!$D$22,'Costes máximos'!$D$22,S396)</f>
        <v>0</v>
      </c>
      <c r="AW396" s="72">
        <f>IF(T396&gt;'Costes máximos'!$D$22,'Costes máximos'!$D$22,T396)</f>
        <v>0</v>
      </c>
    </row>
    <row r="397" spans="2:49" outlineLevel="1" x14ac:dyDescent="0.3">
      <c r="B397" s="101"/>
      <c r="C397" s="102"/>
      <c r="D397" s="102"/>
      <c r="E397" s="102"/>
      <c r="F397" s="145">
        <f>IFERROR(INDEX('2. Paquetes y Tareas'!$F$16:$F$65,MATCH(AR397,'2. Paquetes y Tareas'!$E$16:$E$65,0)),0)</f>
        <v>0</v>
      </c>
      <c r="G397" s="88"/>
      <c r="H397" s="146">
        <f>IF($C$48="Investigación industrial",IFERROR(INDEX('4. Presupuesto Total '!$G$25:$G$43,MATCH(G397,'4. Presupuesto Total '!$B$25:$B$43,0)),""),IFERROR(INDEX('4. Presupuesto Total '!$H$25:$H$43,MATCH(G397,'4. Presupuesto Total '!$B$25:$B$43,0)),))</f>
        <v>0</v>
      </c>
      <c r="I397" s="67">
        <v>1</v>
      </c>
      <c r="J397" s="67"/>
      <c r="K397" s="67"/>
      <c r="L397" s="67"/>
      <c r="M397" s="67"/>
      <c r="N397" s="67"/>
      <c r="O397" s="145">
        <f t="shared" si="65"/>
        <v>0</v>
      </c>
      <c r="P397" s="70"/>
      <c r="Q397" s="70"/>
      <c r="R397" s="70"/>
      <c r="S397" s="71"/>
      <c r="T397" s="71"/>
      <c r="U397" s="147">
        <f t="shared" si="66"/>
        <v>0</v>
      </c>
      <c r="V397" s="147">
        <f t="shared" si="67"/>
        <v>0</v>
      </c>
      <c r="W397" s="147">
        <f t="shared" si="68"/>
        <v>0</v>
      </c>
      <c r="X397" s="71"/>
      <c r="Y397" s="91"/>
      <c r="Z397" s="91"/>
      <c r="AA397" s="147">
        <f t="shared" si="69"/>
        <v>0</v>
      </c>
      <c r="AB397" s="73"/>
      <c r="AC397" s="92"/>
      <c r="AD397" s="91"/>
      <c r="AE397" s="147">
        <f t="shared" si="70"/>
        <v>0</v>
      </c>
      <c r="AF397" s="73"/>
      <c r="AG397" s="92"/>
      <c r="AH397" s="91"/>
      <c r="AI397" s="147">
        <f t="shared" si="71"/>
        <v>0</v>
      </c>
      <c r="AJ397" s="147">
        <f t="shared" si="72"/>
        <v>0</v>
      </c>
      <c r="AK397" s="147">
        <f t="shared" si="73"/>
        <v>0</v>
      </c>
      <c r="AL397" s="147">
        <f t="shared" si="74"/>
        <v>0</v>
      </c>
      <c r="AM397" s="73"/>
      <c r="AN397" s="73"/>
      <c r="AO397" s="147">
        <f t="shared" si="75"/>
        <v>0</v>
      </c>
      <c r="AR397" s="94" t="str">
        <f t="shared" si="76"/>
        <v/>
      </c>
      <c r="AS397" s="72">
        <f>IF(P397&gt;'Costes máximos'!$D$22,'Costes máximos'!$D$22,P397)</f>
        <v>0</v>
      </c>
      <c r="AT397" s="72">
        <f>IF(Q397&gt;'Costes máximos'!$D$22,'Costes máximos'!$D$22,Q397)</f>
        <v>0</v>
      </c>
      <c r="AU397" s="72">
        <f>IF(R397&gt;'Costes máximos'!$D$22,'Costes máximos'!$D$22,R397)</f>
        <v>0</v>
      </c>
      <c r="AV397" s="72">
        <f>IF(S397&gt;'Costes máximos'!$D$22,'Costes máximos'!$D$22,S397)</f>
        <v>0</v>
      </c>
      <c r="AW397" s="72">
        <f>IF(T397&gt;'Costes máximos'!$D$22,'Costes máximos'!$D$22,T397)</f>
        <v>0</v>
      </c>
    </row>
    <row r="398" spans="2:49" outlineLevel="1" x14ac:dyDescent="0.3">
      <c r="B398" s="101"/>
      <c r="C398" s="102"/>
      <c r="D398" s="102"/>
      <c r="E398" s="102"/>
      <c r="F398" s="145">
        <f>IFERROR(INDEX('2. Paquetes y Tareas'!$F$16:$F$65,MATCH(AR398,'2. Paquetes y Tareas'!$E$16:$E$65,0)),0)</f>
        <v>0</v>
      </c>
      <c r="G398" s="88"/>
      <c r="H398" s="146">
        <f>IF($C$48="Investigación industrial",IFERROR(INDEX('4. Presupuesto Total '!$G$25:$G$43,MATCH(G398,'4. Presupuesto Total '!$B$25:$B$43,0)),""),IFERROR(INDEX('4. Presupuesto Total '!$H$25:$H$43,MATCH(G398,'4. Presupuesto Total '!$B$25:$B$43,0)),))</f>
        <v>0</v>
      </c>
      <c r="I398" s="67">
        <v>1</v>
      </c>
      <c r="J398" s="67"/>
      <c r="K398" s="67"/>
      <c r="L398" s="67"/>
      <c r="M398" s="67"/>
      <c r="N398" s="67"/>
      <c r="O398" s="145">
        <f t="shared" si="65"/>
        <v>0</v>
      </c>
      <c r="P398" s="70"/>
      <c r="Q398" s="70"/>
      <c r="R398" s="70"/>
      <c r="S398" s="71"/>
      <c r="T398" s="71"/>
      <c r="U398" s="147">
        <f t="shared" si="66"/>
        <v>0</v>
      </c>
      <c r="V398" s="147">
        <f t="shared" si="67"/>
        <v>0</v>
      </c>
      <c r="W398" s="147">
        <f t="shared" si="68"/>
        <v>0</v>
      </c>
      <c r="X398" s="71"/>
      <c r="Y398" s="91"/>
      <c r="Z398" s="91"/>
      <c r="AA398" s="147">
        <f t="shared" si="69"/>
        <v>0</v>
      </c>
      <c r="AB398" s="73"/>
      <c r="AC398" s="92"/>
      <c r="AD398" s="91"/>
      <c r="AE398" s="147">
        <f t="shared" si="70"/>
        <v>0</v>
      </c>
      <c r="AF398" s="73"/>
      <c r="AG398" s="92"/>
      <c r="AH398" s="91"/>
      <c r="AI398" s="147">
        <f t="shared" si="71"/>
        <v>0</v>
      </c>
      <c r="AJ398" s="147">
        <f t="shared" si="72"/>
        <v>0</v>
      </c>
      <c r="AK398" s="147">
        <f t="shared" si="73"/>
        <v>0</v>
      </c>
      <c r="AL398" s="147">
        <f t="shared" si="74"/>
        <v>0</v>
      </c>
      <c r="AM398" s="73"/>
      <c r="AN398" s="73"/>
      <c r="AO398" s="147">
        <f t="shared" si="75"/>
        <v>0</v>
      </c>
      <c r="AR398" s="94" t="str">
        <f t="shared" si="76"/>
        <v/>
      </c>
      <c r="AS398" s="72">
        <f>IF(P398&gt;'Costes máximos'!$D$22,'Costes máximos'!$D$22,P398)</f>
        <v>0</v>
      </c>
      <c r="AT398" s="72">
        <f>IF(Q398&gt;'Costes máximos'!$D$22,'Costes máximos'!$D$22,Q398)</f>
        <v>0</v>
      </c>
      <c r="AU398" s="72">
        <f>IF(R398&gt;'Costes máximos'!$D$22,'Costes máximos'!$D$22,R398)</f>
        <v>0</v>
      </c>
      <c r="AV398" s="72">
        <f>IF(S398&gt;'Costes máximos'!$D$22,'Costes máximos'!$D$22,S398)</f>
        <v>0</v>
      </c>
      <c r="AW398" s="72">
        <f>IF(T398&gt;'Costes máximos'!$D$22,'Costes máximos'!$D$22,T398)</f>
        <v>0</v>
      </c>
    </row>
    <row r="399" spans="2:49" outlineLevel="1" x14ac:dyDescent="0.3">
      <c r="B399" s="101"/>
      <c r="C399" s="102"/>
      <c r="D399" s="102"/>
      <c r="E399" s="102"/>
      <c r="F399" s="145">
        <f>IFERROR(INDEX('2. Paquetes y Tareas'!$F$16:$F$65,MATCH(AR399,'2. Paquetes y Tareas'!$E$16:$E$65,0)),0)</f>
        <v>0</v>
      </c>
      <c r="G399" s="88"/>
      <c r="H399" s="146">
        <f>IF($C$48="Investigación industrial",IFERROR(INDEX('4. Presupuesto Total '!$G$25:$G$43,MATCH(G399,'4. Presupuesto Total '!$B$25:$B$43,0)),""),IFERROR(INDEX('4. Presupuesto Total '!$H$25:$H$43,MATCH(G399,'4. Presupuesto Total '!$B$25:$B$43,0)),))</f>
        <v>0</v>
      </c>
      <c r="I399" s="67">
        <v>1</v>
      </c>
      <c r="J399" s="67"/>
      <c r="K399" s="67"/>
      <c r="L399" s="67"/>
      <c r="M399" s="67"/>
      <c r="N399" s="67"/>
      <c r="O399" s="145">
        <f t="shared" si="65"/>
        <v>0</v>
      </c>
      <c r="P399" s="70"/>
      <c r="Q399" s="70"/>
      <c r="R399" s="70"/>
      <c r="S399" s="71"/>
      <c r="T399" s="71"/>
      <c r="U399" s="147">
        <f t="shared" si="66"/>
        <v>0</v>
      </c>
      <c r="V399" s="147">
        <f t="shared" si="67"/>
        <v>0</v>
      </c>
      <c r="W399" s="147">
        <f t="shared" si="68"/>
        <v>0</v>
      </c>
      <c r="X399" s="71"/>
      <c r="Y399" s="91"/>
      <c r="Z399" s="91"/>
      <c r="AA399" s="147">
        <f t="shared" si="69"/>
        <v>0</v>
      </c>
      <c r="AB399" s="73"/>
      <c r="AC399" s="92"/>
      <c r="AD399" s="91"/>
      <c r="AE399" s="147">
        <f t="shared" si="70"/>
        <v>0</v>
      </c>
      <c r="AF399" s="73"/>
      <c r="AG399" s="92"/>
      <c r="AH399" s="91"/>
      <c r="AI399" s="147">
        <f t="shared" si="71"/>
        <v>0</v>
      </c>
      <c r="AJ399" s="147">
        <f t="shared" si="72"/>
        <v>0</v>
      </c>
      <c r="AK399" s="147">
        <f t="shared" si="73"/>
        <v>0</v>
      </c>
      <c r="AL399" s="147">
        <f t="shared" si="74"/>
        <v>0</v>
      </c>
      <c r="AM399" s="73"/>
      <c r="AN399" s="73"/>
      <c r="AO399" s="147">
        <f t="shared" si="75"/>
        <v>0</v>
      </c>
      <c r="AR399" s="94" t="str">
        <f t="shared" si="76"/>
        <v/>
      </c>
      <c r="AS399" s="72">
        <f>IF(P399&gt;'Costes máximos'!$D$22,'Costes máximos'!$D$22,P399)</f>
        <v>0</v>
      </c>
      <c r="AT399" s="72">
        <f>IF(Q399&gt;'Costes máximos'!$D$22,'Costes máximos'!$D$22,Q399)</f>
        <v>0</v>
      </c>
      <c r="AU399" s="72">
        <f>IF(R399&gt;'Costes máximos'!$D$22,'Costes máximos'!$D$22,R399)</f>
        <v>0</v>
      </c>
      <c r="AV399" s="72">
        <f>IF(S399&gt;'Costes máximos'!$D$22,'Costes máximos'!$D$22,S399)</f>
        <v>0</v>
      </c>
      <c r="AW399" s="72">
        <f>IF(T399&gt;'Costes máximos'!$D$22,'Costes máximos'!$D$22,T399)</f>
        <v>0</v>
      </c>
    </row>
    <row r="400" spans="2:49" outlineLevel="1" x14ac:dyDescent="0.3">
      <c r="B400" s="101"/>
      <c r="C400" s="102"/>
      <c r="D400" s="102"/>
      <c r="E400" s="102"/>
      <c r="F400" s="145">
        <f>IFERROR(INDEX('2. Paquetes y Tareas'!$F$16:$F$65,MATCH(AR400,'2. Paquetes y Tareas'!$E$16:$E$65,0)),0)</f>
        <v>0</v>
      </c>
      <c r="G400" s="88"/>
      <c r="H400" s="146">
        <f>IF($C$48="Investigación industrial",IFERROR(INDEX('4. Presupuesto Total '!$G$25:$G$43,MATCH(G400,'4. Presupuesto Total '!$B$25:$B$43,0)),""),IFERROR(INDEX('4. Presupuesto Total '!$H$25:$H$43,MATCH(G400,'4. Presupuesto Total '!$B$25:$B$43,0)),))</f>
        <v>0</v>
      </c>
      <c r="I400" s="67">
        <v>1</v>
      </c>
      <c r="J400" s="67"/>
      <c r="K400" s="67"/>
      <c r="L400" s="67"/>
      <c r="M400" s="67"/>
      <c r="N400" s="67"/>
      <c r="O400" s="145">
        <f t="shared" si="65"/>
        <v>0</v>
      </c>
      <c r="P400" s="70"/>
      <c r="Q400" s="70"/>
      <c r="R400" s="70"/>
      <c r="S400" s="71"/>
      <c r="T400" s="71"/>
      <c r="U400" s="147">
        <f t="shared" si="66"/>
        <v>0</v>
      </c>
      <c r="V400" s="147">
        <f t="shared" si="67"/>
        <v>0</v>
      </c>
      <c r="W400" s="147">
        <f t="shared" si="68"/>
        <v>0</v>
      </c>
      <c r="X400" s="71"/>
      <c r="Y400" s="91"/>
      <c r="Z400" s="91"/>
      <c r="AA400" s="147">
        <f t="shared" si="69"/>
        <v>0</v>
      </c>
      <c r="AB400" s="73"/>
      <c r="AC400" s="92"/>
      <c r="AD400" s="91"/>
      <c r="AE400" s="147">
        <f t="shared" si="70"/>
        <v>0</v>
      </c>
      <c r="AF400" s="73"/>
      <c r="AG400" s="92"/>
      <c r="AH400" s="91"/>
      <c r="AI400" s="147">
        <f t="shared" si="71"/>
        <v>0</v>
      </c>
      <c r="AJ400" s="147">
        <f t="shared" si="72"/>
        <v>0</v>
      </c>
      <c r="AK400" s="147">
        <f t="shared" si="73"/>
        <v>0</v>
      </c>
      <c r="AL400" s="147">
        <f t="shared" si="74"/>
        <v>0</v>
      </c>
      <c r="AM400" s="73"/>
      <c r="AN400" s="73"/>
      <c r="AO400" s="147">
        <f t="shared" si="75"/>
        <v>0</v>
      </c>
      <c r="AR400" s="94" t="str">
        <f t="shared" si="76"/>
        <v/>
      </c>
      <c r="AS400" s="72">
        <f>IF(P400&gt;'Costes máximos'!$D$22,'Costes máximos'!$D$22,P400)</f>
        <v>0</v>
      </c>
      <c r="AT400" s="72">
        <f>IF(Q400&gt;'Costes máximos'!$D$22,'Costes máximos'!$D$22,Q400)</f>
        <v>0</v>
      </c>
      <c r="AU400" s="72">
        <f>IF(R400&gt;'Costes máximos'!$D$22,'Costes máximos'!$D$22,R400)</f>
        <v>0</v>
      </c>
      <c r="AV400" s="72">
        <f>IF(S400&gt;'Costes máximos'!$D$22,'Costes máximos'!$D$22,S400)</f>
        <v>0</v>
      </c>
      <c r="AW400" s="72">
        <f>IF(T400&gt;'Costes máximos'!$D$22,'Costes máximos'!$D$22,T400)</f>
        <v>0</v>
      </c>
    </row>
    <row r="401" spans="2:49" outlineLevel="1" x14ac:dyDescent="0.3">
      <c r="B401" s="101"/>
      <c r="C401" s="102"/>
      <c r="D401" s="102"/>
      <c r="E401" s="102"/>
      <c r="F401" s="145">
        <f>IFERROR(INDEX('2. Paquetes y Tareas'!$F$16:$F$65,MATCH(AR401,'2. Paquetes y Tareas'!$E$16:$E$65,0)),0)</f>
        <v>0</v>
      </c>
      <c r="G401" s="88"/>
      <c r="H401" s="146">
        <f>IF($C$48="Investigación industrial",IFERROR(INDEX('4. Presupuesto Total '!$G$25:$G$43,MATCH(G401,'4. Presupuesto Total '!$B$25:$B$43,0)),""),IFERROR(INDEX('4. Presupuesto Total '!$H$25:$H$43,MATCH(G401,'4. Presupuesto Total '!$B$25:$B$43,0)),))</f>
        <v>0</v>
      </c>
      <c r="I401" s="67">
        <v>1</v>
      </c>
      <c r="J401" s="67"/>
      <c r="K401" s="67"/>
      <c r="L401" s="67"/>
      <c r="M401" s="67"/>
      <c r="N401" s="67"/>
      <c r="O401" s="145">
        <f t="shared" si="65"/>
        <v>0</v>
      </c>
      <c r="P401" s="70"/>
      <c r="Q401" s="70"/>
      <c r="R401" s="70"/>
      <c r="S401" s="71"/>
      <c r="T401" s="71"/>
      <c r="U401" s="147">
        <f t="shared" si="66"/>
        <v>0</v>
      </c>
      <c r="V401" s="147">
        <f t="shared" si="67"/>
        <v>0</v>
      </c>
      <c r="W401" s="147">
        <f t="shared" si="68"/>
        <v>0</v>
      </c>
      <c r="X401" s="71"/>
      <c r="Y401" s="91"/>
      <c r="Z401" s="91"/>
      <c r="AA401" s="147">
        <f t="shared" si="69"/>
        <v>0</v>
      </c>
      <c r="AB401" s="73"/>
      <c r="AC401" s="92"/>
      <c r="AD401" s="91"/>
      <c r="AE401" s="147">
        <f t="shared" si="70"/>
        <v>0</v>
      </c>
      <c r="AF401" s="73"/>
      <c r="AG401" s="92"/>
      <c r="AH401" s="91"/>
      <c r="AI401" s="147">
        <f t="shared" si="71"/>
        <v>0</v>
      </c>
      <c r="AJ401" s="147">
        <f t="shared" si="72"/>
        <v>0</v>
      </c>
      <c r="AK401" s="147">
        <f t="shared" si="73"/>
        <v>0</v>
      </c>
      <c r="AL401" s="147">
        <f t="shared" si="74"/>
        <v>0</v>
      </c>
      <c r="AM401" s="73"/>
      <c r="AN401" s="73"/>
      <c r="AO401" s="147">
        <f t="shared" si="75"/>
        <v>0</v>
      </c>
      <c r="AR401" s="94" t="str">
        <f t="shared" si="76"/>
        <v/>
      </c>
      <c r="AS401" s="72">
        <f>IF(P401&gt;'Costes máximos'!$D$22,'Costes máximos'!$D$22,P401)</f>
        <v>0</v>
      </c>
      <c r="AT401" s="72">
        <f>IF(Q401&gt;'Costes máximos'!$D$22,'Costes máximos'!$D$22,Q401)</f>
        <v>0</v>
      </c>
      <c r="AU401" s="72">
        <f>IF(R401&gt;'Costes máximos'!$D$22,'Costes máximos'!$D$22,R401)</f>
        <v>0</v>
      </c>
      <c r="AV401" s="72">
        <f>IF(S401&gt;'Costes máximos'!$D$22,'Costes máximos'!$D$22,S401)</f>
        <v>0</v>
      </c>
      <c r="AW401" s="72">
        <f>IF(T401&gt;'Costes máximos'!$D$22,'Costes máximos'!$D$22,T401)</f>
        <v>0</v>
      </c>
    </row>
    <row r="402" spans="2:49" outlineLevel="1" x14ac:dyDescent="0.3">
      <c r="B402" s="101"/>
      <c r="C402" s="102"/>
      <c r="D402" s="102"/>
      <c r="E402" s="102"/>
      <c r="F402" s="145">
        <f>IFERROR(INDEX('2. Paquetes y Tareas'!$F$16:$F$65,MATCH(AR402,'2. Paquetes y Tareas'!$E$16:$E$65,0)),0)</f>
        <v>0</v>
      </c>
      <c r="G402" s="88"/>
      <c r="H402" s="146">
        <f>IF($C$48="Investigación industrial",IFERROR(INDEX('4. Presupuesto Total '!$G$25:$G$43,MATCH(G402,'4. Presupuesto Total '!$B$25:$B$43,0)),""),IFERROR(INDEX('4. Presupuesto Total '!$H$25:$H$43,MATCH(G402,'4. Presupuesto Total '!$B$25:$B$43,0)),))</f>
        <v>0</v>
      </c>
      <c r="I402" s="67">
        <v>1</v>
      </c>
      <c r="J402" s="67"/>
      <c r="K402" s="67"/>
      <c r="L402" s="67"/>
      <c r="M402" s="67"/>
      <c r="N402" s="67"/>
      <c r="O402" s="145">
        <f t="shared" si="65"/>
        <v>0</v>
      </c>
      <c r="P402" s="70"/>
      <c r="Q402" s="70"/>
      <c r="R402" s="70"/>
      <c r="S402" s="71"/>
      <c r="T402" s="71"/>
      <c r="U402" s="147">
        <f t="shared" si="66"/>
        <v>0</v>
      </c>
      <c r="V402" s="147">
        <f t="shared" si="67"/>
        <v>0</v>
      </c>
      <c r="W402" s="147">
        <f t="shared" si="68"/>
        <v>0</v>
      </c>
      <c r="X402" s="71"/>
      <c r="Y402" s="91"/>
      <c r="Z402" s="91"/>
      <c r="AA402" s="147">
        <f t="shared" si="69"/>
        <v>0</v>
      </c>
      <c r="AB402" s="73"/>
      <c r="AC402" s="92"/>
      <c r="AD402" s="91"/>
      <c r="AE402" s="147">
        <f t="shared" si="70"/>
        <v>0</v>
      </c>
      <c r="AF402" s="73"/>
      <c r="AG402" s="92"/>
      <c r="AH402" s="91"/>
      <c r="AI402" s="147">
        <f t="shared" si="71"/>
        <v>0</v>
      </c>
      <c r="AJ402" s="147">
        <f t="shared" si="72"/>
        <v>0</v>
      </c>
      <c r="AK402" s="147">
        <f t="shared" si="73"/>
        <v>0</v>
      </c>
      <c r="AL402" s="147">
        <f t="shared" si="74"/>
        <v>0</v>
      </c>
      <c r="AM402" s="73"/>
      <c r="AN402" s="73"/>
      <c r="AO402" s="147">
        <f t="shared" si="75"/>
        <v>0</v>
      </c>
      <c r="AR402" s="94" t="str">
        <f t="shared" si="76"/>
        <v/>
      </c>
      <c r="AS402" s="72">
        <f>IF(P402&gt;'Costes máximos'!$D$22,'Costes máximos'!$D$22,P402)</f>
        <v>0</v>
      </c>
      <c r="AT402" s="72">
        <f>IF(Q402&gt;'Costes máximos'!$D$22,'Costes máximos'!$D$22,Q402)</f>
        <v>0</v>
      </c>
      <c r="AU402" s="72">
        <f>IF(R402&gt;'Costes máximos'!$D$22,'Costes máximos'!$D$22,R402)</f>
        <v>0</v>
      </c>
      <c r="AV402" s="72">
        <f>IF(S402&gt;'Costes máximos'!$D$22,'Costes máximos'!$D$22,S402)</f>
        <v>0</v>
      </c>
      <c r="AW402" s="72">
        <f>IF(T402&gt;'Costes máximos'!$D$22,'Costes máximos'!$D$22,T402)</f>
        <v>0</v>
      </c>
    </row>
    <row r="403" spans="2:49" outlineLevel="1" x14ac:dyDescent="0.3">
      <c r="B403" s="101"/>
      <c r="C403" s="102"/>
      <c r="D403" s="102"/>
      <c r="E403" s="102"/>
      <c r="F403" s="145">
        <f>IFERROR(INDEX('2. Paquetes y Tareas'!$F$16:$F$65,MATCH(AR403,'2. Paquetes y Tareas'!$E$16:$E$65,0)),0)</f>
        <v>0</v>
      </c>
      <c r="G403" s="88"/>
      <c r="H403" s="146">
        <f>IF($C$48="Investigación industrial",IFERROR(INDEX('4. Presupuesto Total '!$G$25:$G$43,MATCH(G403,'4. Presupuesto Total '!$B$25:$B$43,0)),""),IFERROR(INDEX('4. Presupuesto Total '!$H$25:$H$43,MATCH(G403,'4. Presupuesto Total '!$B$25:$B$43,0)),))</f>
        <v>0</v>
      </c>
      <c r="I403" s="67">
        <v>1</v>
      </c>
      <c r="J403" s="67"/>
      <c r="K403" s="67"/>
      <c r="L403" s="67"/>
      <c r="M403" s="67"/>
      <c r="N403" s="67"/>
      <c r="O403" s="145">
        <f t="shared" si="65"/>
        <v>0</v>
      </c>
      <c r="P403" s="70"/>
      <c r="Q403" s="70"/>
      <c r="R403" s="70"/>
      <c r="S403" s="71"/>
      <c r="T403" s="71"/>
      <c r="U403" s="147">
        <f t="shared" si="66"/>
        <v>0</v>
      </c>
      <c r="V403" s="147">
        <f t="shared" si="67"/>
        <v>0</v>
      </c>
      <c r="W403" s="147">
        <f t="shared" si="68"/>
        <v>0</v>
      </c>
      <c r="X403" s="71"/>
      <c r="Y403" s="91"/>
      <c r="Z403" s="91"/>
      <c r="AA403" s="147">
        <f t="shared" si="69"/>
        <v>0</v>
      </c>
      <c r="AB403" s="73"/>
      <c r="AC403" s="92"/>
      <c r="AD403" s="91"/>
      <c r="AE403" s="147">
        <f t="shared" si="70"/>
        <v>0</v>
      </c>
      <c r="AF403" s="73"/>
      <c r="AG403" s="92"/>
      <c r="AH403" s="91"/>
      <c r="AI403" s="147">
        <f t="shared" si="71"/>
        <v>0</v>
      </c>
      <c r="AJ403" s="147">
        <f t="shared" si="72"/>
        <v>0</v>
      </c>
      <c r="AK403" s="147">
        <f t="shared" si="73"/>
        <v>0</v>
      </c>
      <c r="AL403" s="147">
        <f t="shared" si="74"/>
        <v>0</v>
      </c>
      <c r="AM403" s="73"/>
      <c r="AN403" s="73"/>
      <c r="AO403" s="147">
        <f t="shared" si="75"/>
        <v>0</v>
      </c>
      <c r="AR403" s="94" t="str">
        <f t="shared" si="76"/>
        <v/>
      </c>
      <c r="AS403" s="72">
        <f>IF(P403&gt;'Costes máximos'!$D$22,'Costes máximos'!$D$22,P403)</f>
        <v>0</v>
      </c>
      <c r="AT403" s="72">
        <f>IF(Q403&gt;'Costes máximos'!$D$22,'Costes máximos'!$D$22,Q403)</f>
        <v>0</v>
      </c>
      <c r="AU403" s="72">
        <f>IF(R403&gt;'Costes máximos'!$D$22,'Costes máximos'!$D$22,R403)</f>
        <v>0</v>
      </c>
      <c r="AV403" s="72">
        <f>IF(S403&gt;'Costes máximos'!$D$22,'Costes máximos'!$D$22,S403)</f>
        <v>0</v>
      </c>
      <c r="AW403" s="72">
        <f>IF(T403&gt;'Costes máximos'!$D$22,'Costes máximos'!$D$22,T403)</f>
        <v>0</v>
      </c>
    </row>
    <row r="404" spans="2:49" outlineLevel="1" x14ac:dyDescent="0.3">
      <c r="B404" s="101"/>
      <c r="C404" s="102"/>
      <c r="D404" s="102"/>
      <c r="E404" s="102"/>
      <c r="F404" s="145">
        <f>IFERROR(INDEX('2. Paquetes y Tareas'!$F$16:$F$65,MATCH(AR404,'2. Paquetes y Tareas'!$E$16:$E$65,0)),0)</f>
        <v>0</v>
      </c>
      <c r="G404" s="88"/>
      <c r="H404" s="146">
        <f>IF($C$48="Investigación industrial",IFERROR(INDEX('4. Presupuesto Total '!$G$25:$G$43,MATCH(G404,'4. Presupuesto Total '!$B$25:$B$43,0)),""),IFERROR(INDEX('4. Presupuesto Total '!$H$25:$H$43,MATCH(G404,'4. Presupuesto Total '!$B$25:$B$43,0)),))</f>
        <v>0</v>
      </c>
      <c r="I404" s="67">
        <v>1</v>
      </c>
      <c r="J404" s="67"/>
      <c r="K404" s="67"/>
      <c r="L404" s="67"/>
      <c r="M404" s="67"/>
      <c r="N404" s="67"/>
      <c r="O404" s="145">
        <f t="shared" si="65"/>
        <v>0</v>
      </c>
      <c r="P404" s="70"/>
      <c r="Q404" s="70"/>
      <c r="R404" s="70"/>
      <c r="S404" s="71"/>
      <c r="T404" s="71"/>
      <c r="U404" s="147">
        <f t="shared" si="66"/>
        <v>0</v>
      </c>
      <c r="V404" s="147">
        <f t="shared" si="67"/>
        <v>0</v>
      </c>
      <c r="W404" s="147">
        <f t="shared" si="68"/>
        <v>0</v>
      </c>
      <c r="X404" s="71"/>
      <c r="Y404" s="91"/>
      <c r="Z404" s="91"/>
      <c r="AA404" s="147">
        <f t="shared" si="69"/>
        <v>0</v>
      </c>
      <c r="AB404" s="73"/>
      <c r="AC404" s="92"/>
      <c r="AD404" s="91"/>
      <c r="AE404" s="147">
        <f t="shared" si="70"/>
        <v>0</v>
      </c>
      <c r="AF404" s="73"/>
      <c r="AG404" s="92"/>
      <c r="AH404" s="91"/>
      <c r="AI404" s="147">
        <f t="shared" si="71"/>
        <v>0</v>
      </c>
      <c r="AJ404" s="147">
        <f t="shared" si="72"/>
        <v>0</v>
      </c>
      <c r="AK404" s="147">
        <f t="shared" si="73"/>
        <v>0</v>
      </c>
      <c r="AL404" s="147">
        <f t="shared" si="74"/>
        <v>0</v>
      </c>
      <c r="AM404" s="73"/>
      <c r="AN404" s="73"/>
      <c r="AO404" s="147">
        <f t="shared" si="75"/>
        <v>0</v>
      </c>
      <c r="AR404" s="94" t="str">
        <f t="shared" si="76"/>
        <v/>
      </c>
      <c r="AS404" s="72">
        <f>IF(P404&gt;'Costes máximos'!$D$22,'Costes máximos'!$D$22,P404)</f>
        <v>0</v>
      </c>
      <c r="AT404" s="72">
        <f>IF(Q404&gt;'Costes máximos'!$D$22,'Costes máximos'!$D$22,Q404)</f>
        <v>0</v>
      </c>
      <c r="AU404" s="72">
        <f>IF(R404&gt;'Costes máximos'!$D$22,'Costes máximos'!$D$22,R404)</f>
        <v>0</v>
      </c>
      <c r="AV404" s="72">
        <f>IF(S404&gt;'Costes máximos'!$D$22,'Costes máximos'!$D$22,S404)</f>
        <v>0</v>
      </c>
      <c r="AW404" s="72">
        <f>IF(T404&gt;'Costes máximos'!$D$22,'Costes máximos'!$D$22,T404)</f>
        <v>0</v>
      </c>
    </row>
    <row r="405" spans="2:49" outlineLevel="1" x14ac:dyDescent="0.3">
      <c r="B405" s="101"/>
      <c r="C405" s="102"/>
      <c r="D405" s="102"/>
      <c r="E405" s="102"/>
      <c r="F405" s="145">
        <f>IFERROR(INDEX('2. Paquetes y Tareas'!$F$16:$F$65,MATCH(AR405,'2. Paquetes y Tareas'!$E$16:$E$65,0)),0)</f>
        <v>0</v>
      </c>
      <c r="G405" s="88"/>
      <c r="H405" s="146">
        <f>IF($C$48="Investigación industrial",IFERROR(INDEX('4. Presupuesto Total '!$G$25:$G$43,MATCH(G405,'4. Presupuesto Total '!$B$25:$B$43,0)),""),IFERROR(INDEX('4. Presupuesto Total '!$H$25:$H$43,MATCH(G405,'4. Presupuesto Total '!$B$25:$B$43,0)),))</f>
        <v>0</v>
      </c>
      <c r="I405" s="67">
        <v>1</v>
      </c>
      <c r="J405" s="67"/>
      <c r="K405" s="67"/>
      <c r="L405" s="67"/>
      <c r="M405" s="67"/>
      <c r="N405" s="67"/>
      <c r="O405" s="145">
        <f t="shared" si="65"/>
        <v>0</v>
      </c>
      <c r="P405" s="70"/>
      <c r="Q405" s="70"/>
      <c r="R405" s="70"/>
      <c r="S405" s="71"/>
      <c r="T405" s="71"/>
      <c r="U405" s="147">
        <f t="shared" si="66"/>
        <v>0</v>
      </c>
      <c r="V405" s="147">
        <f t="shared" si="67"/>
        <v>0</v>
      </c>
      <c r="W405" s="147">
        <f t="shared" si="68"/>
        <v>0</v>
      </c>
      <c r="X405" s="71"/>
      <c r="Y405" s="91"/>
      <c r="Z405" s="91"/>
      <c r="AA405" s="147">
        <f t="shared" si="69"/>
        <v>0</v>
      </c>
      <c r="AB405" s="73"/>
      <c r="AC405" s="92"/>
      <c r="AD405" s="91"/>
      <c r="AE405" s="147">
        <f t="shared" si="70"/>
        <v>0</v>
      </c>
      <c r="AF405" s="73"/>
      <c r="AG405" s="92"/>
      <c r="AH405" s="91"/>
      <c r="AI405" s="147">
        <f t="shared" si="71"/>
        <v>0</v>
      </c>
      <c r="AJ405" s="147">
        <f t="shared" si="72"/>
        <v>0</v>
      </c>
      <c r="AK405" s="147">
        <f t="shared" si="73"/>
        <v>0</v>
      </c>
      <c r="AL405" s="147">
        <f t="shared" si="74"/>
        <v>0</v>
      </c>
      <c r="AM405" s="73"/>
      <c r="AN405" s="73"/>
      <c r="AO405" s="147">
        <f t="shared" si="75"/>
        <v>0</v>
      </c>
      <c r="AR405" s="94" t="str">
        <f t="shared" si="76"/>
        <v/>
      </c>
      <c r="AS405" s="72">
        <f>IF(P405&gt;'Costes máximos'!$D$22,'Costes máximos'!$D$22,P405)</f>
        <v>0</v>
      </c>
      <c r="AT405" s="72">
        <f>IF(Q405&gt;'Costes máximos'!$D$22,'Costes máximos'!$D$22,Q405)</f>
        <v>0</v>
      </c>
      <c r="AU405" s="72">
        <f>IF(R405&gt;'Costes máximos'!$D$22,'Costes máximos'!$D$22,R405)</f>
        <v>0</v>
      </c>
      <c r="AV405" s="72">
        <f>IF(S405&gt;'Costes máximos'!$D$22,'Costes máximos'!$D$22,S405)</f>
        <v>0</v>
      </c>
      <c r="AW405" s="72">
        <f>IF(T405&gt;'Costes máximos'!$D$22,'Costes máximos'!$D$22,T405)</f>
        <v>0</v>
      </c>
    </row>
    <row r="406" spans="2:49" outlineLevel="1" x14ac:dyDescent="0.3">
      <c r="B406" s="101"/>
      <c r="C406" s="102"/>
      <c r="D406" s="102"/>
      <c r="E406" s="102"/>
      <c r="F406" s="145">
        <f>IFERROR(INDEX('2. Paquetes y Tareas'!$F$16:$F$65,MATCH(AR406,'2. Paquetes y Tareas'!$E$16:$E$65,0)),0)</f>
        <v>0</v>
      </c>
      <c r="G406" s="88"/>
      <c r="H406" s="146">
        <f>IF($C$48="Investigación industrial",IFERROR(INDEX('4. Presupuesto Total '!$G$25:$G$43,MATCH(G406,'4. Presupuesto Total '!$B$25:$B$43,0)),""),IFERROR(INDEX('4. Presupuesto Total '!$H$25:$H$43,MATCH(G406,'4. Presupuesto Total '!$B$25:$B$43,0)),))</f>
        <v>0</v>
      </c>
      <c r="I406" s="67">
        <v>1</v>
      </c>
      <c r="J406" s="67"/>
      <c r="K406" s="67"/>
      <c r="L406" s="67"/>
      <c r="M406" s="67"/>
      <c r="N406" s="67"/>
      <c r="O406" s="145">
        <f t="shared" si="65"/>
        <v>0</v>
      </c>
      <c r="P406" s="70"/>
      <c r="Q406" s="70"/>
      <c r="R406" s="70"/>
      <c r="S406" s="71"/>
      <c r="T406" s="71"/>
      <c r="U406" s="147">
        <f t="shared" si="66"/>
        <v>0</v>
      </c>
      <c r="V406" s="147">
        <f t="shared" si="67"/>
        <v>0</v>
      </c>
      <c r="W406" s="147">
        <f t="shared" si="68"/>
        <v>0</v>
      </c>
      <c r="X406" s="71"/>
      <c r="Y406" s="91"/>
      <c r="Z406" s="91"/>
      <c r="AA406" s="147">
        <f t="shared" si="69"/>
        <v>0</v>
      </c>
      <c r="AB406" s="73"/>
      <c r="AC406" s="92"/>
      <c r="AD406" s="91"/>
      <c r="AE406" s="147">
        <f t="shared" si="70"/>
        <v>0</v>
      </c>
      <c r="AF406" s="73"/>
      <c r="AG406" s="92"/>
      <c r="AH406" s="91"/>
      <c r="AI406" s="147">
        <f t="shared" si="71"/>
        <v>0</v>
      </c>
      <c r="AJ406" s="147">
        <f t="shared" si="72"/>
        <v>0</v>
      </c>
      <c r="AK406" s="147">
        <f t="shared" si="73"/>
        <v>0</v>
      </c>
      <c r="AL406" s="147">
        <f t="shared" si="74"/>
        <v>0</v>
      </c>
      <c r="AM406" s="73"/>
      <c r="AN406" s="73"/>
      <c r="AO406" s="147">
        <f t="shared" si="75"/>
        <v>0</v>
      </c>
      <c r="AR406" s="94" t="str">
        <f t="shared" si="76"/>
        <v/>
      </c>
      <c r="AS406" s="72">
        <f>IF(P406&gt;'Costes máximos'!$D$22,'Costes máximos'!$D$22,P406)</f>
        <v>0</v>
      </c>
      <c r="AT406" s="72">
        <f>IF(Q406&gt;'Costes máximos'!$D$22,'Costes máximos'!$D$22,Q406)</f>
        <v>0</v>
      </c>
      <c r="AU406" s="72">
        <f>IF(R406&gt;'Costes máximos'!$D$22,'Costes máximos'!$D$22,R406)</f>
        <v>0</v>
      </c>
      <c r="AV406" s="72">
        <f>IF(S406&gt;'Costes máximos'!$D$22,'Costes máximos'!$D$22,S406)</f>
        <v>0</v>
      </c>
      <c r="AW406" s="72">
        <f>IF(T406&gt;'Costes máximos'!$D$22,'Costes máximos'!$D$22,T406)</f>
        <v>0</v>
      </c>
    </row>
    <row r="407" spans="2:49" outlineLevel="1" x14ac:dyDescent="0.3">
      <c r="B407" s="101"/>
      <c r="C407" s="102"/>
      <c r="D407" s="102"/>
      <c r="E407" s="102"/>
      <c r="F407" s="145">
        <f>IFERROR(INDEX('2. Paquetes y Tareas'!$F$16:$F$65,MATCH(AR407,'2. Paquetes y Tareas'!$E$16:$E$65,0)),0)</f>
        <v>0</v>
      </c>
      <c r="G407" s="88"/>
      <c r="H407" s="146">
        <f>IF($C$48="Investigación industrial",IFERROR(INDEX('4. Presupuesto Total '!$G$25:$G$43,MATCH(G407,'4. Presupuesto Total '!$B$25:$B$43,0)),""),IFERROR(INDEX('4. Presupuesto Total '!$H$25:$H$43,MATCH(G407,'4. Presupuesto Total '!$B$25:$B$43,0)),))</f>
        <v>0</v>
      </c>
      <c r="I407" s="67">
        <v>1</v>
      </c>
      <c r="J407" s="67"/>
      <c r="K407" s="67"/>
      <c r="L407" s="67"/>
      <c r="M407" s="67"/>
      <c r="N407" s="67"/>
      <c r="O407" s="145">
        <f t="shared" si="65"/>
        <v>0</v>
      </c>
      <c r="P407" s="70"/>
      <c r="Q407" s="70"/>
      <c r="R407" s="70"/>
      <c r="S407" s="71"/>
      <c r="T407" s="71"/>
      <c r="U407" s="147">
        <f t="shared" si="66"/>
        <v>0</v>
      </c>
      <c r="V407" s="147">
        <f t="shared" si="67"/>
        <v>0</v>
      </c>
      <c r="W407" s="147">
        <f t="shared" si="68"/>
        <v>0</v>
      </c>
      <c r="X407" s="71"/>
      <c r="Y407" s="91"/>
      <c r="Z407" s="91"/>
      <c r="AA407" s="147">
        <f t="shared" si="69"/>
        <v>0</v>
      </c>
      <c r="AB407" s="73"/>
      <c r="AC407" s="92"/>
      <c r="AD407" s="91"/>
      <c r="AE407" s="147">
        <f t="shared" si="70"/>
        <v>0</v>
      </c>
      <c r="AF407" s="73"/>
      <c r="AG407" s="92"/>
      <c r="AH407" s="91"/>
      <c r="AI407" s="147">
        <f t="shared" si="71"/>
        <v>0</v>
      </c>
      <c r="AJ407" s="147">
        <f t="shared" si="72"/>
        <v>0</v>
      </c>
      <c r="AK407" s="147">
        <f t="shared" si="73"/>
        <v>0</v>
      </c>
      <c r="AL407" s="147">
        <f t="shared" si="74"/>
        <v>0</v>
      </c>
      <c r="AM407" s="73"/>
      <c r="AN407" s="73"/>
      <c r="AO407" s="147">
        <f t="shared" si="75"/>
        <v>0</v>
      </c>
      <c r="AR407" s="94" t="str">
        <f t="shared" si="76"/>
        <v/>
      </c>
      <c r="AS407" s="72">
        <f>IF(P407&gt;'Costes máximos'!$D$22,'Costes máximos'!$D$22,P407)</f>
        <v>0</v>
      </c>
      <c r="AT407" s="72">
        <f>IF(Q407&gt;'Costes máximos'!$D$22,'Costes máximos'!$D$22,Q407)</f>
        <v>0</v>
      </c>
      <c r="AU407" s="72">
        <f>IF(R407&gt;'Costes máximos'!$D$22,'Costes máximos'!$D$22,R407)</f>
        <v>0</v>
      </c>
      <c r="AV407" s="72">
        <f>IF(S407&gt;'Costes máximos'!$D$22,'Costes máximos'!$D$22,S407)</f>
        <v>0</v>
      </c>
      <c r="AW407" s="72">
        <f>IF(T407&gt;'Costes máximos'!$D$22,'Costes máximos'!$D$22,T407)</f>
        <v>0</v>
      </c>
    </row>
    <row r="408" spans="2:49" x14ac:dyDescent="0.3">
      <c r="B408" s="101"/>
      <c r="C408" s="102"/>
      <c r="D408" s="102"/>
      <c r="E408" s="102"/>
      <c r="F408" s="145">
        <f>IFERROR(INDEX('2. Paquetes y Tareas'!$F$16:$F$65,MATCH(AR408,'2. Paquetes y Tareas'!$E$16:$E$65,0)),0)</f>
        <v>0</v>
      </c>
      <c r="G408" s="88"/>
      <c r="H408" s="146">
        <f>IF($C$48="Investigación industrial",IFERROR(INDEX('4. Presupuesto Total '!$G$25:$G$43,MATCH(G408,'4. Presupuesto Total '!$B$25:$B$43,0)),""),IFERROR(INDEX('4. Presupuesto Total '!$H$25:$H$43,MATCH(G408,'4. Presupuesto Total '!$B$25:$B$43,0)),))</f>
        <v>0</v>
      </c>
      <c r="I408" s="67">
        <v>1</v>
      </c>
      <c r="J408" s="67"/>
      <c r="K408" s="67"/>
      <c r="L408" s="67"/>
      <c r="M408" s="67"/>
      <c r="N408" s="67"/>
      <c r="O408" s="145">
        <f t="shared" si="65"/>
        <v>0</v>
      </c>
      <c r="P408" s="70"/>
      <c r="Q408" s="70"/>
      <c r="R408" s="70"/>
      <c r="S408" s="71"/>
      <c r="T408" s="71"/>
      <c r="U408" s="147">
        <f t="shared" si="66"/>
        <v>0</v>
      </c>
      <c r="V408" s="147">
        <f t="shared" si="67"/>
        <v>0</v>
      </c>
      <c r="W408" s="147">
        <f t="shared" si="68"/>
        <v>0</v>
      </c>
      <c r="X408" s="71"/>
      <c r="Y408" s="91"/>
      <c r="Z408" s="91"/>
      <c r="AA408" s="147">
        <f t="shared" si="69"/>
        <v>0</v>
      </c>
      <c r="AB408" s="73"/>
      <c r="AC408" s="92"/>
      <c r="AD408" s="91"/>
      <c r="AE408" s="147">
        <f t="shared" si="70"/>
        <v>0</v>
      </c>
      <c r="AF408" s="73"/>
      <c r="AG408" s="92"/>
      <c r="AH408" s="91"/>
      <c r="AI408" s="147">
        <f t="shared" si="71"/>
        <v>0</v>
      </c>
      <c r="AJ408" s="147">
        <f t="shared" si="72"/>
        <v>0</v>
      </c>
      <c r="AK408" s="147">
        <f t="shared" si="73"/>
        <v>0</v>
      </c>
      <c r="AL408" s="147">
        <f t="shared" si="74"/>
        <v>0</v>
      </c>
      <c r="AM408" s="73"/>
      <c r="AN408" s="73"/>
      <c r="AO408" s="147">
        <f t="shared" si="75"/>
        <v>0</v>
      </c>
      <c r="AR408" s="94" t="str">
        <f t="shared" si="76"/>
        <v/>
      </c>
      <c r="AS408" s="72">
        <f>IF(P408&gt;'Costes máximos'!$D$22,'Costes máximos'!$D$22,P408)</f>
        <v>0</v>
      </c>
      <c r="AT408" s="72">
        <f>IF(Q408&gt;'Costes máximos'!$D$22,'Costes máximos'!$D$22,Q408)</f>
        <v>0</v>
      </c>
      <c r="AU408" s="72">
        <f>IF(R408&gt;'Costes máximos'!$D$22,'Costes máximos'!$D$22,R408)</f>
        <v>0</v>
      </c>
      <c r="AV408" s="72">
        <f>IF(S408&gt;'Costes máximos'!$D$22,'Costes máximos'!$D$22,S408)</f>
        <v>0</v>
      </c>
      <c r="AW408" s="72">
        <f>IF(T408&gt;'Costes máximos'!$D$22,'Costes máximos'!$D$22,T408)</f>
        <v>0</v>
      </c>
    </row>
    <row r="409" spans="2:49" outlineLevel="1" x14ac:dyDescent="0.3">
      <c r="B409" s="101"/>
      <c r="C409" s="102"/>
      <c r="D409" s="102"/>
      <c r="E409" s="102"/>
      <c r="F409" s="65">
        <f>IFERROR(INDEX('2. Paquetes y Tareas'!$F$16:$F$65,MATCH(AR409,'2. Paquetes y Tareas'!$E$16:$E$65,0)),0)</f>
        <v>0</v>
      </c>
      <c r="G409" s="88"/>
      <c r="H409" s="66">
        <f>IF($C$48="Investigación industrial",IFERROR(INDEX('4. Presupuesto Total '!$G$25:$G$43,MATCH(G409,'4. Presupuesto Total '!$B$25:$B$43,0)),""),IFERROR(INDEX('4. Presupuesto Total '!$H$25:$H$43,MATCH(G409,'4. Presupuesto Total '!$B$25:$B$43,0)),))</f>
        <v>0</v>
      </c>
      <c r="I409" s="67"/>
      <c r="J409" s="67"/>
      <c r="K409" s="67"/>
      <c r="L409" s="67"/>
      <c r="M409" s="67"/>
      <c r="N409" s="67"/>
      <c r="O409" s="65">
        <f t="shared" si="65"/>
        <v>0</v>
      </c>
      <c r="P409" s="70"/>
      <c r="Q409" s="70"/>
      <c r="R409" s="70"/>
      <c r="S409" s="71"/>
      <c r="T409" s="71"/>
      <c r="U409" s="65">
        <f t="shared" si="66"/>
        <v>0</v>
      </c>
      <c r="V409" s="65">
        <f t="shared" si="67"/>
        <v>0</v>
      </c>
      <c r="W409" s="90">
        <f t="shared" si="68"/>
        <v>0</v>
      </c>
      <c r="X409" s="71"/>
      <c r="Y409" s="91"/>
      <c r="Z409" s="91"/>
      <c r="AA409" s="90">
        <f t="shared" si="69"/>
        <v>0</v>
      </c>
      <c r="AB409" s="73"/>
      <c r="AC409" s="92"/>
      <c r="AD409" s="91"/>
      <c r="AE409" s="90">
        <f t="shared" si="70"/>
        <v>0</v>
      </c>
      <c r="AF409" s="73"/>
      <c r="AG409" s="92"/>
      <c r="AH409" s="91"/>
      <c r="AI409" s="90">
        <f t="shared" si="71"/>
        <v>0</v>
      </c>
      <c r="AJ409" s="90">
        <f t="shared" si="72"/>
        <v>0</v>
      </c>
      <c r="AK409" s="90">
        <f t="shared" si="73"/>
        <v>0</v>
      </c>
      <c r="AL409" s="90">
        <f t="shared" si="74"/>
        <v>0</v>
      </c>
      <c r="AM409" s="73"/>
      <c r="AN409" s="73"/>
      <c r="AO409" s="90">
        <f t="shared" si="75"/>
        <v>0</v>
      </c>
      <c r="AR409" s="94" t="str">
        <f t="shared" si="76"/>
        <v/>
      </c>
      <c r="AS409" s="72">
        <f>IF(P409&gt;'Costes máximos'!$D$22,'Costes máximos'!$D$22,P409)</f>
        <v>0</v>
      </c>
      <c r="AT409" s="72">
        <f>IF(Q409&gt;'Costes máximos'!$D$22,'Costes máximos'!$D$22,Q409)</f>
        <v>0</v>
      </c>
      <c r="AU409" s="72">
        <f>IF(R409&gt;'Costes máximos'!$D$22,'Costes máximos'!$D$22,R409)</f>
        <v>0</v>
      </c>
      <c r="AV409" s="72">
        <f>IF(S409&gt;'Costes máximos'!$D$22,'Costes máximos'!$D$22,S409)</f>
        <v>0</v>
      </c>
      <c r="AW409" s="72">
        <f>IF(T409&gt;'Costes máximos'!$D$22,'Costes máximos'!$D$22,T409)</f>
        <v>0</v>
      </c>
    </row>
    <row r="410" spans="2:49" outlineLevel="1" x14ac:dyDescent="0.3">
      <c r="B410" s="101"/>
      <c r="C410" s="102"/>
      <c r="D410" s="102"/>
      <c r="E410" s="102"/>
      <c r="F410" s="65">
        <f>IFERROR(INDEX('2. Paquetes y Tareas'!$F$16:$F$65,MATCH(AR410,'2. Paquetes y Tareas'!$E$16:$E$65,0)),0)</f>
        <v>0</v>
      </c>
      <c r="G410" s="88"/>
      <c r="H410" s="66">
        <f>IF($C$48="Investigación industrial",IFERROR(INDEX('4. Presupuesto Total '!$G$25:$G$43,MATCH(G410,'4. Presupuesto Total '!$B$25:$B$43,0)),""),IFERROR(INDEX('4. Presupuesto Total '!$H$25:$H$43,MATCH(G410,'4. Presupuesto Total '!$B$25:$B$43,0)),))</f>
        <v>0</v>
      </c>
      <c r="I410" s="67"/>
      <c r="J410" s="67"/>
      <c r="K410" s="67"/>
      <c r="L410" s="67"/>
      <c r="M410" s="67"/>
      <c r="N410" s="67"/>
      <c r="O410" s="65">
        <f t="shared" si="65"/>
        <v>0</v>
      </c>
      <c r="P410" s="70"/>
      <c r="Q410" s="70"/>
      <c r="R410" s="70"/>
      <c r="S410" s="71"/>
      <c r="T410" s="71"/>
      <c r="U410" s="65">
        <f t="shared" si="66"/>
        <v>0</v>
      </c>
      <c r="V410" s="65">
        <f t="shared" si="67"/>
        <v>0</v>
      </c>
      <c r="W410" s="90">
        <f t="shared" si="68"/>
        <v>0</v>
      </c>
      <c r="X410" s="71"/>
      <c r="Y410" s="91"/>
      <c r="Z410" s="91"/>
      <c r="AA410" s="90">
        <f t="shared" si="69"/>
        <v>0</v>
      </c>
      <c r="AB410" s="73"/>
      <c r="AC410" s="92"/>
      <c r="AD410" s="91"/>
      <c r="AE410" s="90">
        <f t="shared" si="70"/>
        <v>0</v>
      </c>
      <c r="AF410" s="73"/>
      <c r="AG410" s="92"/>
      <c r="AH410" s="91"/>
      <c r="AI410" s="90">
        <f t="shared" si="71"/>
        <v>0</v>
      </c>
      <c r="AJ410" s="90">
        <f t="shared" si="72"/>
        <v>0</v>
      </c>
      <c r="AK410" s="90">
        <f t="shared" si="73"/>
        <v>0</v>
      </c>
      <c r="AL410" s="90">
        <f t="shared" si="74"/>
        <v>0</v>
      </c>
      <c r="AM410" s="73"/>
      <c r="AN410" s="73"/>
      <c r="AO410" s="90">
        <f t="shared" si="75"/>
        <v>0</v>
      </c>
      <c r="AR410" s="94" t="str">
        <f t="shared" si="76"/>
        <v/>
      </c>
      <c r="AS410" s="72">
        <f>IF(P410&gt;'Costes máximos'!$D$22,'Costes máximos'!$D$22,P410)</f>
        <v>0</v>
      </c>
      <c r="AT410" s="72">
        <f>IF(Q410&gt;'Costes máximos'!$D$22,'Costes máximos'!$D$22,Q410)</f>
        <v>0</v>
      </c>
      <c r="AU410" s="72">
        <f>IF(R410&gt;'Costes máximos'!$D$22,'Costes máximos'!$D$22,R410)</f>
        <v>0</v>
      </c>
      <c r="AV410" s="72">
        <f>IF(S410&gt;'Costes máximos'!$D$22,'Costes máximos'!$D$22,S410)</f>
        <v>0</v>
      </c>
      <c r="AW410" s="72">
        <f>IF(T410&gt;'Costes máximos'!$D$22,'Costes máximos'!$D$22,T410)</f>
        <v>0</v>
      </c>
    </row>
    <row r="411" spans="2:49" outlineLevel="1" x14ac:dyDescent="0.3">
      <c r="B411" s="101"/>
      <c r="C411" s="102"/>
      <c r="D411" s="102"/>
      <c r="E411" s="102"/>
      <c r="F411" s="65">
        <f>IFERROR(INDEX('2. Paquetes y Tareas'!$F$16:$F$65,MATCH(AR411,'2. Paquetes y Tareas'!$E$16:$E$65,0)),0)</f>
        <v>0</v>
      </c>
      <c r="G411" s="88"/>
      <c r="H411" s="66">
        <f>IF($C$48="Investigación industrial",IFERROR(INDEX('4. Presupuesto Total '!$G$25:$G$43,MATCH(G411,'4. Presupuesto Total '!$B$25:$B$43,0)),""),IFERROR(INDEX('4. Presupuesto Total '!$H$25:$H$43,MATCH(G411,'4. Presupuesto Total '!$B$25:$B$43,0)),))</f>
        <v>0</v>
      </c>
      <c r="I411" s="67"/>
      <c r="J411" s="67"/>
      <c r="K411" s="67"/>
      <c r="L411" s="67"/>
      <c r="M411" s="67"/>
      <c r="N411" s="67"/>
      <c r="O411" s="65">
        <f t="shared" si="65"/>
        <v>0</v>
      </c>
      <c r="P411" s="70"/>
      <c r="Q411" s="70"/>
      <c r="R411" s="70"/>
      <c r="S411" s="71"/>
      <c r="T411" s="71"/>
      <c r="U411" s="65">
        <f t="shared" si="66"/>
        <v>0</v>
      </c>
      <c r="V411" s="65">
        <f t="shared" si="67"/>
        <v>0</v>
      </c>
      <c r="W411" s="90">
        <f t="shared" si="68"/>
        <v>0</v>
      </c>
      <c r="X411" s="71"/>
      <c r="Y411" s="91"/>
      <c r="Z411" s="91"/>
      <c r="AA411" s="90">
        <f t="shared" si="69"/>
        <v>0</v>
      </c>
      <c r="AB411" s="73"/>
      <c r="AC411" s="92"/>
      <c r="AD411" s="91"/>
      <c r="AE411" s="90">
        <f t="shared" si="70"/>
        <v>0</v>
      </c>
      <c r="AF411" s="73"/>
      <c r="AG411" s="92"/>
      <c r="AH411" s="91"/>
      <c r="AI411" s="90">
        <f t="shared" si="71"/>
        <v>0</v>
      </c>
      <c r="AJ411" s="90">
        <f t="shared" si="72"/>
        <v>0</v>
      </c>
      <c r="AK411" s="90">
        <f t="shared" si="73"/>
        <v>0</v>
      </c>
      <c r="AL411" s="90">
        <f t="shared" si="74"/>
        <v>0</v>
      </c>
      <c r="AM411" s="73"/>
      <c r="AN411" s="73"/>
      <c r="AO411" s="90">
        <f t="shared" si="75"/>
        <v>0</v>
      </c>
      <c r="AR411" s="94" t="str">
        <f t="shared" si="76"/>
        <v/>
      </c>
      <c r="AS411" s="72">
        <f>IF(P411&gt;'Costes máximos'!$D$22,'Costes máximos'!$D$22,P411)</f>
        <v>0</v>
      </c>
      <c r="AT411" s="72">
        <f>IF(Q411&gt;'Costes máximos'!$D$22,'Costes máximos'!$D$22,Q411)</f>
        <v>0</v>
      </c>
      <c r="AU411" s="72">
        <f>IF(R411&gt;'Costes máximos'!$D$22,'Costes máximos'!$D$22,R411)</f>
        <v>0</v>
      </c>
      <c r="AV411" s="72">
        <f>IF(S411&gt;'Costes máximos'!$D$22,'Costes máximos'!$D$22,S411)</f>
        <v>0</v>
      </c>
      <c r="AW411" s="72">
        <f>IF(T411&gt;'Costes máximos'!$D$22,'Costes máximos'!$D$22,T411)</f>
        <v>0</v>
      </c>
    </row>
    <row r="412" spans="2:49" outlineLevel="1" x14ac:dyDescent="0.3">
      <c r="B412" s="101"/>
      <c r="C412" s="102"/>
      <c r="D412" s="102"/>
      <c r="E412" s="102"/>
      <c r="F412" s="65">
        <f>IFERROR(INDEX('2. Paquetes y Tareas'!$F$16:$F$65,MATCH(AR412,'2. Paquetes y Tareas'!$E$16:$E$65,0)),0)</f>
        <v>0</v>
      </c>
      <c r="G412" s="88"/>
      <c r="H412" s="66">
        <f>IF($C$48="Investigación industrial",IFERROR(INDEX('4. Presupuesto Total '!$G$25:$G$43,MATCH(G412,'4. Presupuesto Total '!$B$25:$B$43,0)),""),IFERROR(INDEX('4. Presupuesto Total '!$H$25:$H$43,MATCH(G412,'4. Presupuesto Total '!$B$25:$B$43,0)),))</f>
        <v>0</v>
      </c>
      <c r="I412" s="67"/>
      <c r="J412" s="67"/>
      <c r="K412" s="67"/>
      <c r="L412" s="67"/>
      <c r="M412" s="67"/>
      <c r="N412" s="67"/>
      <c r="O412" s="65">
        <f t="shared" si="65"/>
        <v>0</v>
      </c>
      <c r="P412" s="70"/>
      <c r="Q412" s="70"/>
      <c r="R412" s="70"/>
      <c r="S412" s="71"/>
      <c r="T412" s="71"/>
      <c r="U412" s="65">
        <f t="shared" si="66"/>
        <v>0</v>
      </c>
      <c r="V412" s="65">
        <f t="shared" si="67"/>
        <v>0</v>
      </c>
      <c r="W412" s="90">
        <f t="shared" si="68"/>
        <v>0</v>
      </c>
      <c r="X412" s="71"/>
      <c r="Y412" s="91"/>
      <c r="Z412" s="91"/>
      <c r="AA412" s="90">
        <f t="shared" si="69"/>
        <v>0</v>
      </c>
      <c r="AB412" s="73"/>
      <c r="AC412" s="92"/>
      <c r="AD412" s="91"/>
      <c r="AE412" s="90">
        <f t="shared" si="70"/>
        <v>0</v>
      </c>
      <c r="AF412" s="73"/>
      <c r="AG412" s="92"/>
      <c r="AH412" s="91"/>
      <c r="AI412" s="90">
        <f t="shared" si="71"/>
        <v>0</v>
      </c>
      <c r="AJ412" s="90">
        <f t="shared" si="72"/>
        <v>0</v>
      </c>
      <c r="AK412" s="90">
        <f t="shared" si="73"/>
        <v>0</v>
      </c>
      <c r="AL412" s="90">
        <f t="shared" si="74"/>
        <v>0</v>
      </c>
      <c r="AM412" s="73"/>
      <c r="AN412" s="73"/>
      <c r="AO412" s="90">
        <f t="shared" si="75"/>
        <v>0</v>
      </c>
      <c r="AR412" s="94" t="str">
        <f t="shared" si="76"/>
        <v/>
      </c>
      <c r="AS412" s="72">
        <f>IF(P412&gt;'Costes máximos'!$D$22,'Costes máximos'!$D$22,P412)</f>
        <v>0</v>
      </c>
      <c r="AT412" s="72">
        <f>IF(Q412&gt;'Costes máximos'!$D$22,'Costes máximos'!$D$22,Q412)</f>
        <v>0</v>
      </c>
      <c r="AU412" s="72">
        <f>IF(R412&gt;'Costes máximos'!$D$22,'Costes máximos'!$D$22,R412)</f>
        <v>0</v>
      </c>
      <c r="AV412" s="72">
        <f>IF(S412&gt;'Costes máximos'!$D$22,'Costes máximos'!$D$22,S412)</f>
        <v>0</v>
      </c>
      <c r="AW412" s="72">
        <f>IF(T412&gt;'Costes máximos'!$D$22,'Costes máximos'!$D$22,T412)</f>
        <v>0</v>
      </c>
    </row>
    <row r="413" spans="2:49" outlineLevel="1" x14ac:dyDescent="0.3">
      <c r="B413" s="101"/>
      <c r="C413" s="102"/>
      <c r="D413" s="102"/>
      <c r="E413" s="102"/>
      <c r="F413" s="65">
        <f>IFERROR(INDEX('2. Paquetes y Tareas'!$F$16:$F$65,MATCH(AR413,'2. Paquetes y Tareas'!$E$16:$E$65,0)),0)</f>
        <v>0</v>
      </c>
      <c r="G413" s="88"/>
      <c r="H413" s="66">
        <f>IF($C$48="Investigación industrial",IFERROR(INDEX('4. Presupuesto Total '!$G$25:$G$43,MATCH(G413,'4. Presupuesto Total '!$B$25:$B$43,0)),""),IFERROR(INDEX('4. Presupuesto Total '!$H$25:$H$43,MATCH(G413,'4. Presupuesto Total '!$B$25:$B$43,0)),))</f>
        <v>0</v>
      </c>
      <c r="I413" s="67"/>
      <c r="J413" s="67"/>
      <c r="K413" s="67"/>
      <c r="L413" s="67"/>
      <c r="M413" s="67"/>
      <c r="N413" s="67"/>
      <c r="O413" s="65">
        <f t="shared" si="65"/>
        <v>0</v>
      </c>
      <c r="P413" s="70"/>
      <c r="Q413" s="70"/>
      <c r="R413" s="70"/>
      <c r="S413" s="71"/>
      <c r="T413" s="71"/>
      <c r="U413" s="65">
        <f t="shared" si="66"/>
        <v>0</v>
      </c>
      <c r="V413" s="65">
        <f t="shared" si="67"/>
        <v>0</v>
      </c>
      <c r="W413" s="90">
        <f t="shared" si="68"/>
        <v>0</v>
      </c>
      <c r="X413" s="71"/>
      <c r="Y413" s="91"/>
      <c r="Z413" s="91"/>
      <c r="AA413" s="90">
        <f t="shared" si="69"/>
        <v>0</v>
      </c>
      <c r="AB413" s="73"/>
      <c r="AC413" s="92"/>
      <c r="AD413" s="91"/>
      <c r="AE413" s="90">
        <f t="shared" si="70"/>
        <v>0</v>
      </c>
      <c r="AF413" s="73"/>
      <c r="AG413" s="92"/>
      <c r="AH413" s="91"/>
      <c r="AI413" s="90">
        <f t="shared" si="71"/>
        <v>0</v>
      </c>
      <c r="AJ413" s="90">
        <f t="shared" si="72"/>
        <v>0</v>
      </c>
      <c r="AK413" s="90">
        <f t="shared" si="73"/>
        <v>0</v>
      </c>
      <c r="AL413" s="90">
        <f t="shared" si="74"/>
        <v>0</v>
      </c>
      <c r="AM413" s="73"/>
      <c r="AN413" s="73"/>
      <c r="AO413" s="90">
        <f t="shared" si="75"/>
        <v>0</v>
      </c>
      <c r="AR413" s="94" t="str">
        <f t="shared" si="76"/>
        <v/>
      </c>
      <c r="AS413" s="72">
        <f>IF(P413&gt;'Costes máximos'!$D$22,'Costes máximos'!$D$22,P413)</f>
        <v>0</v>
      </c>
      <c r="AT413" s="72">
        <f>IF(Q413&gt;'Costes máximos'!$D$22,'Costes máximos'!$D$22,Q413)</f>
        <v>0</v>
      </c>
      <c r="AU413" s="72">
        <f>IF(R413&gt;'Costes máximos'!$D$22,'Costes máximos'!$D$22,R413)</f>
        <v>0</v>
      </c>
      <c r="AV413" s="72">
        <f>IF(S413&gt;'Costes máximos'!$D$22,'Costes máximos'!$D$22,S413)</f>
        <v>0</v>
      </c>
      <c r="AW413" s="72">
        <f>IF(T413&gt;'Costes máximos'!$D$22,'Costes máximos'!$D$22,T413)</f>
        <v>0</v>
      </c>
    </row>
    <row r="414" spans="2:49" outlineLevel="1" x14ac:dyDescent="0.3">
      <c r="B414" s="101"/>
      <c r="C414" s="102"/>
      <c r="D414" s="102"/>
      <c r="E414" s="102"/>
      <c r="F414" s="65">
        <f>IFERROR(INDEX('2. Paquetes y Tareas'!$F$16:$F$65,MATCH(AR414,'2. Paquetes y Tareas'!$E$16:$E$65,0)),0)</f>
        <v>0</v>
      </c>
      <c r="G414" s="88"/>
      <c r="H414" s="66">
        <f>IF($C$48="Investigación industrial",IFERROR(INDEX('4. Presupuesto Total '!$G$25:$G$43,MATCH(G414,'4. Presupuesto Total '!$B$25:$B$43,0)),""),IFERROR(INDEX('4. Presupuesto Total '!$H$25:$H$43,MATCH(G414,'4. Presupuesto Total '!$B$25:$B$43,0)),))</f>
        <v>0</v>
      </c>
      <c r="I414" s="67"/>
      <c r="J414" s="67"/>
      <c r="K414" s="67"/>
      <c r="L414" s="67"/>
      <c r="M414" s="67"/>
      <c r="N414" s="67"/>
      <c r="O414" s="65">
        <f t="shared" si="65"/>
        <v>0</v>
      </c>
      <c r="P414" s="70"/>
      <c r="Q414" s="70"/>
      <c r="R414" s="70"/>
      <c r="S414" s="71"/>
      <c r="T414" s="71"/>
      <c r="U414" s="65">
        <f t="shared" si="66"/>
        <v>0</v>
      </c>
      <c r="V414" s="65">
        <f t="shared" si="67"/>
        <v>0</v>
      </c>
      <c r="W414" s="90">
        <f t="shared" si="68"/>
        <v>0</v>
      </c>
      <c r="X414" s="71"/>
      <c r="Y414" s="91"/>
      <c r="Z414" s="91"/>
      <c r="AA414" s="90">
        <f t="shared" si="69"/>
        <v>0</v>
      </c>
      <c r="AB414" s="73"/>
      <c r="AC414" s="92"/>
      <c r="AD414" s="91"/>
      <c r="AE414" s="90">
        <f t="shared" si="70"/>
        <v>0</v>
      </c>
      <c r="AF414" s="73"/>
      <c r="AG414" s="92"/>
      <c r="AH414" s="91"/>
      <c r="AI414" s="90">
        <f t="shared" si="71"/>
        <v>0</v>
      </c>
      <c r="AJ414" s="90">
        <f t="shared" si="72"/>
        <v>0</v>
      </c>
      <c r="AK414" s="90">
        <f t="shared" si="73"/>
        <v>0</v>
      </c>
      <c r="AL414" s="90">
        <f t="shared" si="74"/>
        <v>0</v>
      </c>
      <c r="AM414" s="73"/>
      <c r="AN414" s="73"/>
      <c r="AO414" s="90">
        <f t="shared" si="75"/>
        <v>0</v>
      </c>
      <c r="AR414" s="94" t="str">
        <f t="shared" si="76"/>
        <v/>
      </c>
      <c r="AS414" s="72">
        <f>IF(P414&gt;'Costes máximos'!$D$22,'Costes máximos'!$D$22,P414)</f>
        <v>0</v>
      </c>
      <c r="AT414" s="72">
        <f>IF(Q414&gt;'Costes máximos'!$D$22,'Costes máximos'!$D$22,Q414)</f>
        <v>0</v>
      </c>
      <c r="AU414" s="72">
        <f>IF(R414&gt;'Costes máximos'!$D$22,'Costes máximos'!$D$22,R414)</f>
        <v>0</v>
      </c>
      <c r="AV414" s="72">
        <f>IF(S414&gt;'Costes máximos'!$D$22,'Costes máximos'!$D$22,S414)</f>
        <v>0</v>
      </c>
      <c r="AW414" s="72">
        <f>IF(T414&gt;'Costes máximos'!$D$22,'Costes máximos'!$D$22,T414)</f>
        <v>0</v>
      </c>
    </row>
    <row r="415" spans="2:49" outlineLevel="1" x14ac:dyDescent="0.3">
      <c r="B415" s="101"/>
      <c r="C415" s="102"/>
      <c r="D415" s="102"/>
      <c r="E415" s="102"/>
      <c r="F415" s="65">
        <f>IFERROR(INDEX('2. Paquetes y Tareas'!$F$16:$F$65,MATCH(AR415,'2. Paquetes y Tareas'!$E$16:$E$65,0)),0)</f>
        <v>0</v>
      </c>
      <c r="G415" s="88"/>
      <c r="H415" s="66">
        <f>IF($C$48="Investigación industrial",IFERROR(INDEX('4. Presupuesto Total '!$G$25:$G$43,MATCH(G415,'4. Presupuesto Total '!$B$25:$B$43,0)),""),IFERROR(INDEX('4. Presupuesto Total '!$H$25:$H$43,MATCH(G415,'4. Presupuesto Total '!$B$25:$B$43,0)),))</f>
        <v>0</v>
      </c>
      <c r="I415" s="67"/>
      <c r="J415" s="67"/>
      <c r="K415" s="67"/>
      <c r="L415" s="67"/>
      <c r="M415" s="67"/>
      <c r="N415" s="67"/>
      <c r="O415" s="65">
        <f t="shared" si="65"/>
        <v>0</v>
      </c>
      <c r="P415" s="70"/>
      <c r="Q415" s="70"/>
      <c r="R415" s="70"/>
      <c r="S415" s="71"/>
      <c r="T415" s="71"/>
      <c r="U415" s="65">
        <f t="shared" si="66"/>
        <v>0</v>
      </c>
      <c r="V415" s="65">
        <f t="shared" si="67"/>
        <v>0</v>
      </c>
      <c r="W415" s="90">
        <f t="shared" si="68"/>
        <v>0</v>
      </c>
      <c r="X415" s="71"/>
      <c r="Y415" s="91"/>
      <c r="Z415" s="91"/>
      <c r="AA415" s="90">
        <f t="shared" si="69"/>
        <v>0</v>
      </c>
      <c r="AB415" s="73"/>
      <c r="AC415" s="92"/>
      <c r="AD415" s="91"/>
      <c r="AE415" s="90">
        <f t="shared" si="70"/>
        <v>0</v>
      </c>
      <c r="AF415" s="73"/>
      <c r="AG415" s="92"/>
      <c r="AH415" s="91"/>
      <c r="AI415" s="90">
        <f t="shared" si="71"/>
        <v>0</v>
      </c>
      <c r="AJ415" s="90">
        <f t="shared" si="72"/>
        <v>0</v>
      </c>
      <c r="AK415" s="90">
        <f t="shared" si="73"/>
        <v>0</v>
      </c>
      <c r="AL415" s="90">
        <f t="shared" si="74"/>
        <v>0</v>
      </c>
      <c r="AM415" s="73"/>
      <c r="AN415" s="73"/>
      <c r="AO415" s="90">
        <f t="shared" si="75"/>
        <v>0</v>
      </c>
      <c r="AR415" s="94" t="str">
        <f t="shared" si="76"/>
        <v/>
      </c>
      <c r="AS415" s="72">
        <f>IF(P415&gt;'Costes máximos'!$D$22,'Costes máximos'!$D$22,P415)</f>
        <v>0</v>
      </c>
      <c r="AT415" s="72">
        <f>IF(Q415&gt;'Costes máximos'!$D$22,'Costes máximos'!$D$22,Q415)</f>
        <v>0</v>
      </c>
      <c r="AU415" s="72">
        <f>IF(R415&gt;'Costes máximos'!$D$22,'Costes máximos'!$D$22,R415)</f>
        <v>0</v>
      </c>
      <c r="AV415" s="72">
        <f>IF(S415&gt;'Costes máximos'!$D$22,'Costes máximos'!$D$22,S415)</f>
        <v>0</v>
      </c>
      <c r="AW415" s="72">
        <f>IF(T415&gt;'Costes máximos'!$D$22,'Costes máximos'!$D$22,T415)</f>
        <v>0</v>
      </c>
    </row>
    <row r="416" spans="2:49" outlineLevel="1" x14ac:dyDescent="0.3">
      <c r="B416" s="101"/>
      <c r="C416" s="102"/>
      <c r="D416" s="102"/>
      <c r="E416" s="102"/>
      <c r="F416" s="65">
        <f>IFERROR(INDEX('2. Paquetes y Tareas'!$F$16:$F$65,MATCH(AR416,'2. Paquetes y Tareas'!$E$16:$E$65,0)),0)</f>
        <v>0</v>
      </c>
      <c r="G416" s="88"/>
      <c r="H416" s="66">
        <f>IF($C$48="Investigación industrial",IFERROR(INDEX('4. Presupuesto Total '!$G$25:$G$43,MATCH(G416,'4. Presupuesto Total '!$B$25:$B$43,0)),""),IFERROR(INDEX('4. Presupuesto Total '!$H$25:$H$43,MATCH(G416,'4. Presupuesto Total '!$B$25:$B$43,0)),))</f>
        <v>0</v>
      </c>
      <c r="I416" s="67"/>
      <c r="J416" s="67"/>
      <c r="K416" s="67"/>
      <c r="L416" s="67"/>
      <c r="M416" s="67"/>
      <c r="N416" s="67"/>
      <c r="O416" s="65">
        <f t="shared" si="65"/>
        <v>0</v>
      </c>
      <c r="P416" s="70"/>
      <c r="Q416" s="70"/>
      <c r="R416" s="70"/>
      <c r="S416" s="71"/>
      <c r="T416" s="71"/>
      <c r="U416" s="65">
        <f t="shared" si="66"/>
        <v>0</v>
      </c>
      <c r="V416" s="65">
        <f t="shared" si="67"/>
        <v>0</v>
      </c>
      <c r="W416" s="90">
        <f t="shared" si="68"/>
        <v>0</v>
      </c>
      <c r="X416" s="71"/>
      <c r="Y416" s="91"/>
      <c r="Z416" s="91"/>
      <c r="AA416" s="90">
        <f t="shared" si="69"/>
        <v>0</v>
      </c>
      <c r="AB416" s="73"/>
      <c r="AC416" s="92"/>
      <c r="AD416" s="91"/>
      <c r="AE416" s="90">
        <f t="shared" si="70"/>
        <v>0</v>
      </c>
      <c r="AF416" s="73"/>
      <c r="AG416" s="92"/>
      <c r="AH416" s="91"/>
      <c r="AI416" s="90">
        <f t="shared" si="71"/>
        <v>0</v>
      </c>
      <c r="AJ416" s="90">
        <f t="shared" si="72"/>
        <v>0</v>
      </c>
      <c r="AK416" s="90">
        <f t="shared" si="73"/>
        <v>0</v>
      </c>
      <c r="AL416" s="90">
        <f t="shared" si="74"/>
        <v>0</v>
      </c>
      <c r="AM416" s="73"/>
      <c r="AN416" s="73"/>
      <c r="AO416" s="90">
        <f t="shared" si="75"/>
        <v>0</v>
      </c>
      <c r="AR416" s="94" t="str">
        <f t="shared" si="76"/>
        <v/>
      </c>
      <c r="AS416" s="72">
        <f>IF(P416&gt;'Costes máximos'!$D$22,'Costes máximos'!$D$22,P416)</f>
        <v>0</v>
      </c>
      <c r="AT416" s="72">
        <f>IF(Q416&gt;'Costes máximos'!$D$22,'Costes máximos'!$D$22,Q416)</f>
        <v>0</v>
      </c>
      <c r="AU416" s="72">
        <f>IF(R416&gt;'Costes máximos'!$D$22,'Costes máximos'!$D$22,R416)</f>
        <v>0</v>
      </c>
      <c r="AV416" s="72">
        <f>IF(S416&gt;'Costes máximos'!$D$22,'Costes máximos'!$D$22,S416)</f>
        <v>0</v>
      </c>
      <c r="AW416" s="72">
        <f>IF(T416&gt;'Costes máximos'!$D$22,'Costes máximos'!$D$22,T416)</f>
        <v>0</v>
      </c>
    </row>
    <row r="417" spans="2:49" outlineLevel="1" x14ac:dyDescent="0.3">
      <c r="B417" s="101"/>
      <c r="C417" s="102"/>
      <c r="D417" s="102"/>
      <c r="E417" s="102"/>
      <c r="F417" s="65">
        <f>IFERROR(INDEX('2. Paquetes y Tareas'!$F$16:$F$65,MATCH(AR417,'2. Paquetes y Tareas'!$E$16:$E$65,0)),0)</f>
        <v>0</v>
      </c>
      <c r="G417" s="88"/>
      <c r="H417" s="66">
        <f>IF($C$48="Investigación industrial",IFERROR(INDEX('4. Presupuesto Total '!$G$25:$G$43,MATCH(G417,'4. Presupuesto Total '!$B$25:$B$43,0)),""),IFERROR(INDEX('4. Presupuesto Total '!$H$25:$H$43,MATCH(G417,'4. Presupuesto Total '!$B$25:$B$43,0)),))</f>
        <v>0</v>
      </c>
      <c r="I417" s="67"/>
      <c r="J417" s="67"/>
      <c r="K417" s="67"/>
      <c r="L417" s="67"/>
      <c r="M417" s="67"/>
      <c r="N417" s="67"/>
      <c r="O417" s="65">
        <f t="shared" si="65"/>
        <v>0</v>
      </c>
      <c r="P417" s="70"/>
      <c r="Q417" s="70"/>
      <c r="R417" s="70"/>
      <c r="S417" s="71"/>
      <c r="T417" s="71"/>
      <c r="U417" s="65">
        <f t="shared" si="66"/>
        <v>0</v>
      </c>
      <c r="V417" s="65">
        <f t="shared" si="67"/>
        <v>0</v>
      </c>
      <c r="W417" s="90">
        <f t="shared" si="68"/>
        <v>0</v>
      </c>
      <c r="X417" s="71"/>
      <c r="Y417" s="91"/>
      <c r="Z417" s="91"/>
      <c r="AA417" s="90">
        <f t="shared" si="69"/>
        <v>0</v>
      </c>
      <c r="AB417" s="73"/>
      <c r="AC417" s="92"/>
      <c r="AD417" s="91"/>
      <c r="AE417" s="90">
        <f t="shared" si="70"/>
        <v>0</v>
      </c>
      <c r="AF417" s="73"/>
      <c r="AG417" s="92"/>
      <c r="AH417" s="91"/>
      <c r="AI417" s="90">
        <f t="shared" si="71"/>
        <v>0</v>
      </c>
      <c r="AJ417" s="90">
        <f t="shared" si="72"/>
        <v>0</v>
      </c>
      <c r="AK417" s="90">
        <f t="shared" si="73"/>
        <v>0</v>
      </c>
      <c r="AL417" s="90">
        <f t="shared" si="74"/>
        <v>0</v>
      </c>
      <c r="AM417" s="73"/>
      <c r="AN417" s="73"/>
      <c r="AO417" s="90">
        <f t="shared" si="75"/>
        <v>0</v>
      </c>
      <c r="AR417" s="94" t="str">
        <f t="shared" si="76"/>
        <v/>
      </c>
      <c r="AS417" s="72">
        <f>IF(P417&gt;'Costes máximos'!$D$22,'Costes máximos'!$D$22,P417)</f>
        <v>0</v>
      </c>
      <c r="AT417" s="72">
        <f>IF(Q417&gt;'Costes máximos'!$D$22,'Costes máximos'!$D$22,Q417)</f>
        <v>0</v>
      </c>
      <c r="AU417" s="72">
        <f>IF(R417&gt;'Costes máximos'!$D$22,'Costes máximos'!$D$22,R417)</f>
        <v>0</v>
      </c>
      <c r="AV417" s="72">
        <f>IF(S417&gt;'Costes máximos'!$D$22,'Costes máximos'!$D$22,S417)</f>
        <v>0</v>
      </c>
      <c r="AW417" s="72">
        <f>IF(T417&gt;'Costes máximos'!$D$22,'Costes máximos'!$D$22,T417)</f>
        <v>0</v>
      </c>
    </row>
    <row r="418" spans="2:49" outlineLevel="1" x14ac:dyDescent="0.3">
      <c r="B418" s="101"/>
      <c r="C418" s="102"/>
      <c r="D418" s="102"/>
      <c r="E418" s="102"/>
      <c r="F418" s="65">
        <f>IFERROR(INDEX('2. Paquetes y Tareas'!$F$16:$F$65,MATCH(AR418,'2. Paquetes y Tareas'!$E$16:$E$65,0)),0)</f>
        <v>0</v>
      </c>
      <c r="G418" s="88"/>
      <c r="H418" s="66">
        <f>IF($C$48="Investigación industrial",IFERROR(INDEX('4. Presupuesto Total '!$G$25:$G$43,MATCH(G418,'4. Presupuesto Total '!$B$25:$B$43,0)),""),IFERROR(INDEX('4. Presupuesto Total '!$H$25:$H$43,MATCH(G418,'4. Presupuesto Total '!$B$25:$B$43,0)),))</f>
        <v>0</v>
      </c>
      <c r="I418" s="67"/>
      <c r="J418" s="67"/>
      <c r="K418" s="67"/>
      <c r="L418" s="67"/>
      <c r="M418" s="67"/>
      <c r="N418" s="67"/>
      <c r="O418" s="65">
        <f t="shared" si="65"/>
        <v>0</v>
      </c>
      <c r="P418" s="70"/>
      <c r="Q418" s="70"/>
      <c r="R418" s="70"/>
      <c r="S418" s="71"/>
      <c r="T418" s="71"/>
      <c r="U418" s="65">
        <f t="shared" si="66"/>
        <v>0</v>
      </c>
      <c r="V418" s="65">
        <f t="shared" si="67"/>
        <v>0</v>
      </c>
      <c r="W418" s="90">
        <f t="shared" si="68"/>
        <v>0</v>
      </c>
      <c r="X418" s="71"/>
      <c r="Y418" s="91"/>
      <c r="Z418" s="91"/>
      <c r="AA418" s="90">
        <f t="shared" si="69"/>
        <v>0</v>
      </c>
      <c r="AB418" s="73"/>
      <c r="AC418" s="92"/>
      <c r="AD418" s="91"/>
      <c r="AE418" s="90">
        <f t="shared" si="70"/>
        <v>0</v>
      </c>
      <c r="AF418" s="73"/>
      <c r="AG418" s="92"/>
      <c r="AH418" s="91"/>
      <c r="AI418" s="90">
        <f t="shared" si="71"/>
        <v>0</v>
      </c>
      <c r="AJ418" s="90">
        <f t="shared" si="72"/>
        <v>0</v>
      </c>
      <c r="AK418" s="90">
        <f t="shared" si="73"/>
        <v>0</v>
      </c>
      <c r="AL418" s="90">
        <f t="shared" si="74"/>
        <v>0</v>
      </c>
      <c r="AM418" s="73"/>
      <c r="AN418" s="73"/>
      <c r="AO418" s="90">
        <f t="shared" si="75"/>
        <v>0</v>
      </c>
      <c r="AR418" s="94" t="str">
        <f t="shared" si="76"/>
        <v/>
      </c>
      <c r="AS418" s="72">
        <f>IF(P418&gt;'Costes máximos'!$D$22,'Costes máximos'!$D$22,P418)</f>
        <v>0</v>
      </c>
      <c r="AT418" s="72">
        <f>IF(Q418&gt;'Costes máximos'!$D$22,'Costes máximos'!$D$22,Q418)</f>
        <v>0</v>
      </c>
      <c r="AU418" s="72">
        <f>IF(R418&gt;'Costes máximos'!$D$22,'Costes máximos'!$D$22,R418)</f>
        <v>0</v>
      </c>
      <c r="AV418" s="72">
        <f>IF(S418&gt;'Costes máximos'!$D$22,'Costes máximos'!$D$22,S418)</f>
        <v>0</v>
      </c>
      <c r="AW418" s="72">
        <f>IF(T418&gt;'Costes máximos'!$D$22,'Costes máximos'!$D$22,T418)</f>
        <v>0</v>
      </c>
    </row>
    <row r="419" spans="2:49" outlineLevel="1" x14ac:dyDescent="0.3">
      <c r="B419" s="101"/>
      <c r="C419" s="102"/>
      <c r="D419" s="102"/>
      <c r="E419" s="102"/>
      <c r="F419" s="65">
        <f>IFERROR(INDEX('2. Paquetes y Tareas'!$F$16:$F$65,MATCH(AR419,'2. Paquetes y Tareas'!$E$16:$E$65,0)),0)</f>
        <v>0</v>
      </c>
      <c r="G419" s="88"/>
      <c r="H419" s="66">
        <f>IF($C$48="Investigación industrial",IFERROR(INDEX('4. Presupuesto Total '!$G$25:$G$43,MATCH(G419,'4. Presupuesto Total '!$B$25:$B$43,0)),""),IFERROR(INDEX('4. Presupuesto Total '!$H$25:$H$43,MATCH(G419,'4. Presupuesto Total '!$B$25:$B$43,0)),))</f>
        <v>0</v>
      </c>
      <c r="I419" s="67"/>
      <c r="J419" s="67"/>
      <c r="K419" s="67"/>
      <c r="L419" s="67"/>
      <c r="M419" s="67"/>
      <c r="N419" s="67"/>
      <c r="O419" s="65">
        <f t="shared" si="65"/>
        <v>0</v>
      </c>
      <c r="P419" s="70"/>
      <c r="Q419" s="70"/>
      <c r="R419" s="70"/>
      <c r="S419" s="71"/>
      <c r="T419" s="71"/>
      <c r="U419" s="65">
        <f t="shared" si="66"/>
        <v>0</v>
      </c>
      <c r="V419" s="65">
        <f t="shared" si="67"/>
        <v>0</v>
      </c>
      <c r="W419" s="90">
        <f t="shared" si="68"/>
        <v>0</v>
      </c>
      <c r="X419" s="71"/>
      <c r="Y419" s="91"/>
      <c r="Z419" s="91"/>
      <c r="AA419" s="90">
        <f t="shared" si="69"/>
        <v>0</v>
      </c>
      <c r="AB419" s="73"/>
      <c r="AC419" s="92"/>
      <c r="AD419" s="91"/>
      <c r="AE419" s="90">
        <f t="shared" si="70"/>
        <v>0</v>
      </c>
      <c r="AF419" s="73"/>
      <c r="AG419" s="92"/>
      <c r="AH419" s="91"/>
      <c r="AI419" s="90">
        <f t="shared" si="71"/>
        <v>0</v>
      </c>
      <c r="AJ419" s="90">
        <f t="shared" si="72"/>
        <v>0</v>
      </c>
      <c r="AK419" s="90">
        <f t="shared" si="73"/>
        <v>0</v>
      </c>
      <c r="AL419" s="90">
        <f t="shared" si="74"/>
        <v>0</v>
      </c>
      <c r="AM419" s="73"/>
      <c r="AN419" s="73"/>
      <c r="AO419" s="90">
        <f t="shared" si="75"/>
        <v>0</v>
      </c>
      <c r="AR419" s="94" t="str">
        <f t="shared" si="76"/>
        <v/>
      </c>
      <c r="AS419" s="72">
        <f>IF(P419&gt;'Costes máximos'!$D$22,'Costes máximos'!$D$22,P419)</f>
        <v>0</v>
      </c>
      <c r="AT419" s="72">
        <f>IF(Q419&gt;'Costes máximos'!$D$22,'Costes máximos'!$D$22,Q419)</f>
        <v>0</v>
      </c>
      <c r="AU419" s="72">
        <f>IF(R419&gt;'Costes máximos'!$D$22,'Costes máximos'!$D$22,R419)</f>
        <v>0</v>
      </c>
      <c r="AV419" s="72">
        <f>IF(S419&gt;'Costes máximos'!$D$22,'Costes máximos'!$D$22,S419)</f>
        <v>0</v>
      </c>
      <c r="AW419" s="72">
        <f>IF(T419&gt;'Costes máximos'!$D$22,'Costes máximos'!$D$22,T419)</f>
        <v>0</v>
      </c>
    </row>
    <row r="420" spans="2:49" outlineLevel="1" x14ac:dyDescent="0.3">
      <c r="B420" s="101"/>
      <c r="C420" s="102"/>
      <c r="D420" s="102"/>
      <c r="E420" s="102"/>
      <c r="F420" s="65">
        <f>IFERROR(INDEX('2. Paquetes y Tareas'!$F$16:$F$65,MATCH(AR420,'2. Paquetes y Tareas'!$E$16:$E$65,0)),0)</f>
        <v>0</v>
      </c>
      <c r="G420" s="88"/>
      <c r="H420" s="66">
        <f>IF($C$48="Investigación industrial",IFERROR(INDEX('4. Presupuesto Total '!$G$25:$G$43,MATCH(G420,'4. Presupuesto Total '!$B$25:$B$43,0)),""),IFERROR(INDEX('4. Presupuesto Total '!$H$25:$H$43,MATCH(G420,'4. Presupuesto Total '!$B$25:$B$43,0)),))</f>
        <v>0</v>
      </c>
      <c r="I420" s="67"/>
      <c r="J420" s="67"/>
      <c r="K420" s="67"/>
      <c r="L420" s="67"/>
      <c r="M420" s="67"/>
      <c r="N420" s="67"/>
      <c r="O420" s="65">
        <f t="shared" si="65"/>
        <v>0</v>
      </c>
      <c r="P420" s="70"/>
      <c r="Q420" s="70"/>
      <c r="R420" s="70"/>
      <c r="S420" s="71"/>
      <c r="T420" s="71"/>
      <c r="U420" s="65">
        <f t="shared" si="66"/>
        <v>0</v>
      </c>
      <c r="V420" s="65">
        <f t="shared" si="67"/>
        <v>0</v>
      </c>
      <c r="W420" s="90">
        <f t="shared" si="68"/>
        <v>0</v>
      </c>
      <c r="X420" s="71"/>
      <c r="Y420" s="91"/>
      <c r="Z420" s="91"/>
      <c r="AA420" s="90">
        <f t="shared" si="69"/>
        <v>0</v>
      </c>
      <c r="AB420" s="73"/>
      <c r="AC420" s="92"/>
      <c r="AD420" s="91"/>
      <c r="AE420" s="90">
        <f t="shared" si="70"/>
        <v>0</v>
      </c>
      <c r="AF420" s="73"/>
      <c r="AG420" s="92"/>
      <c r="AH420" s="91"/>
      <c r="AI420" s="90">
        <f t="shared" si="71"/>
        <v>0</v>
      </c>
      <c r="AJ420" s="90">
        <f t="shared" si="72"/>
        <v>0</v>
      </c>
      <c r="AK420" s="90">
        <f t="shared" si="73"/>
        <v>0</v>
      </c>
      <c r="AL420" s="90">
        <f t="shared" si="74"/>
        <v>0</v>
      </c>
      <c r="AM420" s="73"/>
      <c r="AN420" s="73"/>
      <c r="AO420" s="90">
        <f t="shared" si="75"/>
        <v>0</v>
      </c>
      <c r="AR420" s="94" t="str">
        <f t="shared" si="76"/>
        <v/>
      </c>
      <c r="AS420" s="72">
        <f>IF(P420&gt;'Costes máximos'!$D$22,'Costes máximos'!$D$22,P420)</f>
        <v>0</v>
      </c>
      <c r="AT420" s="72">
        <f>IF(Q420&gt;'Costes máximos'!$D$22,'Costes máximos'!$D$22,Q420)</f>
        <v>0</v>
      </c>
      <c r="AU420" s="72">
        <f>IF(R420&gt;'Costes máximos'!$D$22,'Costes máximos'!$D$22,R420)</f>
        <v>0</v>
      </c>
      <c r="AV420" s="72">
        <f>IF(S420&gt;'Costes máximos'!$D$22,'Costes máximos'!$D$22,S420)</f>
        <v>0</v>
      </c>
      <c r="AW420" s="72">
        <f>IF(T420&gt;'Costes máximos'!$D$22,'Costes máximos'!$D$22,T420)</f>
        <v>0</v>
      </c>
    </row>
    <row r="421" spans="2:49" outlineLevel="1" x14ac:dyDescent="0.3">
      <c r="B421" s="101"/>
      <c r="C421" s="102"/>
      <c r="D421" s="102"/>
      <c r="E421" s="102"/>
      <c r="F421" s="65">
        <f>IFERROR(INDEX('2. Paquetes y Tareas'!$F$16:$F$65,MATCH(AR421,'2. Paquetes y Tareas'!$E$16:$E$65,0)),0)</f>
        <v>0</v>
      </c>
      <c r="G421" s="88"/>
      <c r="H421" s="66">
        <f>IF($C$48="Investigación industrial",IFERROR(INDEX('4. Presupuesto Total '!$G$25:$G$43,MATCH(G421,'4. Presupuesto Total '!$B$25:$B$43,0)),""),IFERROR(INDEX('4. Presupuesto Total '!$H$25:$H$43,MATCH(G421,'4. Presupuesto Total '!$B$25:$B$43,0)),))</f>
        <v>0</v>
      </c>
      <c r="I421" s="67"/>
      <c r="J421" s="67"/>
      <c r="K421" s="67"/>
      <c r="L421" s="67"/>
      <c r="M421" s="67"/>
      <c r="N421" s="67"/>
      <c r="O421" s="65">
        <f t="shared" si="65"/>
        <v>0</v>
      </c>
      <c r="P421" s="70"/>
      <c r="Q421" s="70"/>
      <c r="R421" s="70"/>
      <c r="S421" s="71"/>
      <c r="T421" s="71"/>
      <c r="U421" s="65">
        <f t="shared" si="66"/>
        <v>0</v>
      </c>
      <c r="V421" s="65">
        <f t="shared" si="67"/>
        <v>0</v>
      </c>
      <c r="W421" s="90">
        <f t="shared" si="68"/>
        <v>0</v>
      </c>
      <c r="X421" s="71"/>
      <c r="Y421" s="91"/>
      <c r="Z421" s="91"/>
      <c r="AA421" s="90">
        <f t="shared" si="69"/>
        <v>0</v>
      </c>
      <c r="AB421" s="73"/>
      <c r="AC421" s="92"/>
      <c r="AD421" s="91"/>
      <c r="AE421" s="90">
        <f t="shared" si="70"/>
        <v>0</v>
      </c>
      <c r="AF421" s="73"/>
      <c r="AG421" s="92"/>
      <c r="AH421" s="91"/>
      <c r="AI421" s="90">
        <f t="shared" si="71"/>
        <v>0</v>
      </c>
      <c r="AJ421" s="90">
        <f t="shared" si="72"/>
        <v>0</v>
      </c>
      <c r="AK421" s="90">
        <f t="shared" si="73"/>
        <v>0</v>
      </c>
      <c r="AL421" s="90">
        <f t="shared" si="74"/>
        <v>0</v>
      </c>
      <c r="AM421" s="73"/>
      <c r="AN421" s="73"/>
      <c r="AO421" s="90">
        <f t="shared" si="75"/>
        <v>0</v>
      </c>
      <c r="AR421" s="94" t="str">
        <f t="shared" si="76"/>
        <v/>
      </c>
      <c r="AS421" s="72">
        <f>IF(P421&gt;'Costes máximos'!$D$22,'Costes máximos'!$D$22,P421)</f>
        <v>0</v>
      </c>
      <c r="AT421" s="72">
        <f>IF(Q421&gt;'Costes máximos'!$D$22,'Costes máximos'!$D$22,Q421)</f>
        <v>0</v>
      </c>
      <c r="AU421" s="72">
        <f>IF(R421&gt;'Costes máximos'!$D$22,'Costes máximos'!$D$22,R421)</f>
        <v>0</v>
      </c>
      <c r="AV421" s="72">
        <f>IF(S421&gt;'Costes máximos'!$D$22,'Costes máximos'!$D$22,S421)</f>
        <v>0</v>
      </c>
      <c r="AW421" s="72">
        <f>IF(T421&gt;'Costes máximos'!$D$22,'Costes máximos'!$D$22,T421)</f>
        <v>0</v>
      </c>
    </row>
    <row r="422" spans="2:49" outlineLevel="1" x14ac:dyDescent="0.3">
      <c r="B422" s="101"/>
      <c r="C422" s="102"/>
      <c r="D422" s="102"/>
      <c r="E422" s="102"/>
      <c r="F422" s="65">
        <f>IFERROR(INDEX('2. Paquetes y Tareas'!$F$16:$F$65,MATCH(AR422,'2. Paquetes y Tareas'!$E$16:$E$65,0)),0)</f>
        <v>0</v>
      </c>
      <c r="G422" s="88"/>
      <c r="H422" s="66">
        <f>IF($C$48="Investigación industrial",IFERROR(INDEX('4. Presupuesto Total '!$G$25:$G$43,MATCH(G422,'4. Presupuesto Total '!$B$25:$B$43,0)),""),IFERROR(INDEX('4. Presupuesto Total '!$H$25:$H$43,MATCH(G422,'4. Presupuesto Total '!$B$25:$B$43,0)),))</f>
        <v>0</v>
      </c>
      <c r="I422" s="67"/>
      <c r="J422" s="67"/>
      <c r="K422" s="67"/>
      <c r="L422" s="67"/>
      <c r="M422" s="67"/>
      <c r="N422" s="67"/>
      <c r="O422" s="65">
        <f t="shared" si="65"/>
        <v>0</v>
      </c>
      <c r="P422" s="70"/>
      <c r="Q422" s="70"/>
      <c r="R422" s="70"/>
      <c r="S422" s="71"/>
      <c r="T422" s="71"/>
      <c r="U422" s="65">
        <f t="shared" si="66"/>
        <v>0</v>
      </c>
      <c r="V422" s="65">
        <f t="shared" si="67"/>
        <v>0</v>
      </c>
      <c r="W422" s="90">
        <f t="shared" si="68"/>
        <v>0</v>
      </c>
      <c r="X422" s="71"/>
      <c r="Y422" s="91"/>
      <c r="Z422" s="91"/>
      <c r="AA422" s="90">
        <f t="shared" si="69"/>
        <v>0</v>
      </c>
      <c r="AB422" s="73"/>
      <c r="AC422" s="92"/>
      <c r="AD422" s="91"/>
      <c r="AE422" s="90">
        <f t="shared" si="70"/>
        <v>0</v>
      </c>
      <c r="AF422" s="73"/>
      <c r="AG422" s="92"/>
      <c r="AH422" s="91"/>
      <c r="AI422" s="90">
        <f t="shared" si="71"/>
        <v>0</v>
      </c>
      <c r="AJ422" s="90">
        <f t="shared" si="72"/>
        <v>0</v>
      </c>
      <c r="AK422" s="90">
        <f t="shared" si="73"/>
        <v>0</v>
      </c>
      <c r="AL422" s="90">
        <f t="shared" si="74"/>
        <v>0</v>
      </c>
      <c r="AM422" s="73"/>
      <c r="AN422" s="73"/>
      <c r="AO422" s="90">
        <f t="shared" si="75"/>
        <v>0</v>
      </c>
      <c r="AR422" s="94" t="str">
        <f t="shared" si="76"/>
        <v/>
      </c>
      <c r="AS422" s="72">
        <f>IF(P422&gt;'Costes máximos'!$D$22,'Costes máximos'!$D$22,P422)</f>
        <v>0</v>
      </c>
      <c r="AT422" s="72">
        <f>IF(Q422&gt;'Costes máximos'!$D$22,'Costes máximos'!$D$22,Q422)</f>
        <v>0</v>
      </c>
      <c r="AU422" s="72">
        <f>IF(R422&gt;'Costes máximos'!$D$22,'Costes máximos'!$D$22,R422)</f>
        <v>0</v>
      </c>
      <c r="AV422" s="72">
        <f>IF(S422&gt;'Costes máximos'!$D$22,'Costes máximos'!$D$22,S422)</f>
        <v>0</v>
      </c>
      <c r="AW422" s="72">
        <f>IF(T422&gt;'Costes máximos'!$D$22,'Costes máximos'!$D$22,T422)</f>
        <v>0</v>
      </c>
    </row>
    <row r="423" spans="2:49" outlineLevel="1" x14ac:dyDescent="0.3">
      <c r="B423" s="101"/>
      <c r="C423" s="102"/>
      <c r="D423" s="102"/>
      <c r="E423" s="102"/>
      <c r="F423" s="65">
        <f>IFERROR(INDEX('2. Paquetes y Tareas'!$F$16:$F$65,MATCH(AR423,'2. Paquetes y Tareas'!$E$16:$E$65,0)),0)</f>
        <v>0</v>
      </c>
      <c r="G423" s="88"/>
      <c r="H423" s="66">
        <f>IF($C$48="Investigación industrial",IFERROR(INDEX('4. Presupuesto Total '!$G$25:$G$43,MATCH(G423,'4. Presupuesto Total '!$B$25:$B$43,0)),""),IFERROR(INDEX('4. Presupuesto Total '!$H$25:$H$43,MATCH(G423,'4. Presupuesto Total '!$B$25:$B$43,0)),))</f>
        <v>0</v>
      </c>
      <c r="I423" s="67"/>
      <c r="J423" s="67"/>
      <c r="K423" s="67"/>
      <c r="L423" s="67"/>
      <c r="M423" s="67"/>
      <c r="N423" s="67"/>
      <c r="O423" s="65">
        <f t="shared" si="65"/>
        <v>0</v>
      </c>
      <c r="P423" s="70"/>
      <c r="Q423" s="70"/>
      <c r="R423" s="70"/>
      <c r="S423" s="71"/>
      <c r="T423" s="71"/>
      <c r="U423" s="65">
        <f t="shared" si="66"/>
        <v>0</v>
      </c>
      <c r="V423" s="65">
        <f t="shared" si="67"/>
        <v>0</v>
      </c>
      <c r="W423" s="90">
        <f t="shared" si="68"/>
        <v>0</v>
      </c>
      <c r="X423" s="71"/>
      <c r="Y423" s="91"/>
      <c r="Z423" s="91"/>
      <c r="AA423" s="90">
        <f t="shared" si="69"/>
        <v>0</v>
      </c>
      <c r="AB423" s="73"/>
      <c r="AC423" s="92"/>
      <c r="AD423" s="91"/>
      <c r="AE423" s="90">
        <f t="shared" si="70"/>
        <v>0</v>
      </c>
      <c r="AF423" s="73"/>
      <c r="AG423" s="92"/>
      <c r="AH423" s="91"/>
      <c r="AI423" s="90">
        <f t="shared" si="71"/>
        <v>0</v>
      </c>
      <c r="AJ423" s="90">
        <f t="shared" si="72"/>
        <v>0</v>
      </c>
      <c r="AK423" s="90">
        <f t="shared" si="73"/>
        <v>0</v>
      </c>
      <c r="AL423" s="90">
        <f t="shared" si="74"/>
        <v>0</v>
      </c>
      <c r="AM423" s="73"/>
      <c r="AN423" s="73"/>
      <c r="AO423" s="90">
        <f t="shared" si="75"/>
        <v>0</v>
      </c>
      <c r="AR423" s="94" t="str">
        <f t="shared" si="76"/>
        <v/>
      </c>
      <c r="AS423" s="72">
        <f>IF(P423&gt;'Costes máximos'!$D$22,'Costes máximos'!$D$22,P423)</f>
        <v>0</v>
      </c>
      <c r="AT423" s="72">
        <f>IF(Q423&gt;'Costes máximos'!$D$22,'Costes máximos'!$D$22,Q423)</f>
        <v>0</v>
      </c>
      <c r="AU423" s="72">
        <f>IF(R423&gt;'Costes máximos'!$D$22,'Costes máximos'!$D$22,R423)</f>
        <v>0</v>
      </c>
      <c r="AV423" s="72">
        <f>IF(S423&gt;'Costes máximos'!$D$22,'Costes máximos'!$D$22,S423)</f>
        <v>0</v>
      </c>
      <c r="AW423" s="72">
        <f>IF(T423&gt;'Costes máximos'!$D$22,'Costes máximos'!$D$22,T423)</f>
        <v>0</v>
      </c>
    </row>
    <row r="424" spans="2:49" outlineLevel="1" x14ac:dyDescent="0.3">
      <c r="B424" s="101"/>
      <c r="C424" s="102"/>
      <c r="D424" s="102"/>
      <c r="E424" s="102"/>
      <c r="F424" s="65">
        <f>IFERROR(INDEX('2. Paquetes y Tareas'!$F$16:$F$65,MATCH(AR424,'2. Paquetes y Tareas'!$E$16:$E$65,0)),0)</f>
        <v>0</v>
      </c>
      <c r="G424" s="88"/>
      <c r="H424" s="66">
        <f>IF($C$48="Investigación industrial",IFERROR(INDEX('4. Presupuesto Total '!$G$25:$G$43,MATCH(G424,'4. Presupuesto Total '!$B$25:$B$43,0)),""),IFERROR(INDEX('4. Presupuesto Total '!$H$25:$H$43,MATCH(G424,'4. Presupuesto Total '!$B$25:$B$43,0)),))</f>
        <v>0</v>
      </c>
      <c r="I424" s="67"/>
      <c r="J424" s="67"/>
      <c r="K424" s="67"/>
      <c r="L424" s="67"/>
      <c r="M424" s="67"/>
      <c r="N424" s="67"/>
      <c r="O424" s="65">
        <f t="shared" si="65"/>
        <v>0</v>
      </c>
      <c r="P424" s="70"/>
      <c r="Q424" s="70"/>
      <c r="R424" s="70"/>
      <c r="S424" s="71"/>
      <c r="T424" s="71"/>
      <c r="U424" s="65">
        <f t="shared" si="66"/>
        <v>0</v>
      </c>
      <c r="V424" s="65">
        <f t="shared" si="67"/>
        <v>0</v>
      </c>
      <c r="W424" s="90">
        <f t="shared" si="68"/>
        <v>0</v>
      </c>
      <c r="X424" s="71"/>
      <c r="Y424" s="91"/>
      <c r="Z424" s="91"/>
      <c r="AA424" s="90">
        <f t="shared" si="69"/>
        <v>0</v>
      </c>
      <c r="AB424" s="73"/>
      <c r="AC424" s="92"/>
      <c r="AD424" s="91"/>
      <c r="AE424" s="90">
        <f t="shared" si="70"/>
        <v>0</v>
      </c>
      <c r="AF424" s="73"/>
      <c r="AG424" s="92"/>
      <c r="AH424" s="91"/>
      <c r="AI424" s="90">
        <f t="shared" si="71"/>
        <v>0</v>
      </c>
      <c r="AJ424" s="90">
        <f t="shared" si="72"/>
        <v>0</v>
      </c>
      <c r="AK424" s="90">
        <f t="shared" si="73"/>
        <v>0</v>
      </c>
      <c r="AL424" s="90">
        <f t="shared" si="74"/>
        <v>0</v>
      </c>
      <c r="AM424" s="73"/>
      <c r="AN424" s="73"/>
      <c r="AO424" s="90">
        <f t="shared" si="75"/>
        <v>0</v>
      </c>
      <c r="AR424" s="94" t="str">
        <f t="shared" si="76"/>
        <v/>
      </c>
      <c r="AS424" s="72">
        <f>IF(P424&gt;'Costes máximos'!$D$22,'Costes máximos'!$D$22,P424)</f>
        <v>0</v>
      </c>
      <c r="AT424" s="72">
        <f>IF(Q424&gt;'Costes máximos'!$D$22,'Costes máximos'!$D$22,Q424)</f>
        <v>0</v>
      </c>
      <c r="AU424" s="72">
        <f>IF(R424&gt;'Costes máximos'!$D$22,'Costes máximos'!$D$22,R424)</f>
        <v>0</v>
      </c>
      <c r="AV424" s="72">
        <f>IF(S424&gt;'Costes máximos'!$D$22,'Costes máximos'!$D$22,S424)</f>
        <v>0</v>
      </c>
      <c r="AW424" s="72">
        <f>IF(T424&gt;'Costes máximos'!$D$22,'Costes máximos'!$D$22,T424)</f>
        <v>0</v>
      </c>
    </row>
    <row r="425" spans="2:49" outlineLevel="1" x14ac:dyDescent="0.3">
      <c r="B425" s="101"/>
      <c r="C425" s="102"/>
      <c r="D425" s="102"/>
      <c r="E425" s="102"/>
      <c r="F425" s="65">
        <f>IFERROR(INDEX('2. Paquetes y Tareas'!$F$16:$F$65,MATCH(AR425,'2. Paquetes y Tareas'!$E$16:$E$65,0)),0)</f>
        <v>0</v>
      </c>
      <c r="G425" s="88"/>
      <c r="H425" s="66">
        <f>IF($C$48="Investigación industrial",IFERROR(INDEX('4. Presupuesto Total '!$G$25:$G$43,MATCH(G425,'4. Presupuesto Total '!$B$25:$B$43,0)),""),IFERROR(INDEX('4. Presupuesto Total '!$H$25:$H$43,MATCH(G425,'4. Presupuesto Total '!$B$25:$B$43,0)),))</f>
        <v>0</v>
      </c>
      <c r="I425" s="67"/>
      <c r="J425" s="67"/>
      <c r="K425" s="67"/>
      <c r="L425" s="67"/>
      <c r="M425" s="67"/>
      <c r="N425" s="67"/>
      <c r="O425" s="65">
        <f t="shared" si="65"/>
        <v>0</v>
      </c>
      <c r="P425" s="70"/>
      <c r="Q425" s="70"/>
      <c r="R425" s="70"/>
      <c r="S425" s="71"/>
      <c r="T425" s="71"/>
      <c r="U425" s="65">
        <f t="shared" si="66"/>
        <v>0</v>
      </c>
      <c r="V425" s="65">
        <f t="shared" si="67"/>
        <v>0</v>
      </c>
      <c r="W425" s="90">
        <f t="shared" si="68"/>
        <v>0</v>
      </c>
      <c r="X425" s="71"/>
      <c r="Y425" s="91"/>
      <c r="Z425" s="91"/>
      <c r="AA425" s="90">
        <f t="shared" si="69"/>
        <v>0</v>
      </c>
      <c r="AB425" s="73"/>
      <c r="AC425" s="92"/>
      <c r="AD425" s="91"/>
      <c r="AE425" s="90">
        <f t="shared" si="70"/>
        <v>0</v>
      </c>
      <c r="AF425" s="73"/>
      <c r="AG425" s="92"/>
      <c r="AH425" s="91"/>
      <c r="AI425" s="90">
        <f t="shared" si="71"/>
        <v>0</v>
      </c>
      <c r="AJ425" s="90">
        <f t="shared" si="72"/>
        <v>0</v>
      </c>
      <c r="AK425" s="90">
        <f t="shared" si="73"/>
        <v>0</v>
      </c>
      <c r="AL425" s="90">
        <f t="shared" si="74"/>
        <v>0</v>
      </c>
      <c r="AM425" s="73"/>
      <c r="AN425" s="73"/>
      <c r="AO425" s="90">
        <f t="shared" si="75"/>
        <v>0</v>
      </c>
      <c r="AR425" s="94" t="str">
        <f t="shared" si="76"/>
        <v/>
      </c>
      <c r="AS425" s="72">
        <f>IF(P425&gt;'Costes máximos'!$D$22,'Costes máximos'!$D$22,P425)</f>
        <v>0</v>
      </c>
      <c r="AT425" s="72">
        <f>IF(Q425&gt;'Costes máximos'!$D$22,'Costes máximos'!$D$22,Q425)</f>
        <v>0</v>
      </c>
      <c r="AU425" s="72">
        <f>IF(R425&gt;'Costes máximos'!$D$22,'Costes máximos'!$D$22,R425)</f>
        <v>0</v>
      </c>
      <c r="AV425" s="72">
        <f>IF(S425&gt;'Costes máximos'!$D$22,'Costes máximos'!$D$22,S425)</f>
        <v>0</v>
      </c>
      <c r="AW425" s="72">
        <f>IF(T425&gt;'Costes máximos'!$D$22,'Costes máximos'!$D$22,T425)</f>
        <v>0</v>
      </c>
    </row>
    <row r="426" spans="2:49" outlineLevel="1" x14ac:dyDescent="0.3">
      <c r="B426" s="101"/>
      <c r="C426" s="102"/>
      <c r="D426" s="102"/>
      <c r="E426" s="102"/>
      <c r="F426" s="65">
        <f>IFERROR(INDEX('2. Paquetes y Tareas'!$F$16:$F$65,MATCH(AR426,'2. Paquetes y Tareas'!$E$16:$E$65,0)),0)</f>
        <v>0</v>
      </c>
      <c r="G426" s="88"/>
      <c r="H426" s="66">
        <f>IF($C$48="Investigación industrial",IFERROR(INDEX('4. Presupuesto Total '!$G$25:$G$43,MATCH(G426,'4. Presupuesto Total '!$B$25:$B$43,0)),""),IFERROR(INDEX('4. Presupuesto Total '!$H$25:$H$43,MATCH(G426,'4. Presupuesto Total '!$B$25:$B$43,0)),))</f>
        <v>0</v>
      </c>
      <c r="I426" s="67"/>
      <c r="J426" s="67"/>
      <c r="K426" s="67"/>
      <c r="L426" s="67"/>
      <c r="M426" s="67"/>
      <c r="N426" s="67"/>
      <c r="O426" s="65">
        <f t="shared" si="65"/>
        <v>0</v>
      </c>
      <c r="P426" s="70"/>
      <c r="Q426" s="70"/>
      <c r="R426" s="70"/>
      <c r="S426" s="71"/>
      <c r="T426" s="71"/>
      <c r="U426" s="65">
        <f t="shared" si="66"/>
        <v>0</v>
      </c>
      <c r="V426" s="65">
        <f t="shared" si="67"/>
        <v>0</v>
      </c>
      <c r="W426" s="90">
        <f t="shared" si="68"/>
        <v>0</v>
      </c>
      <c r="X426" s="71"/>
      <c r="Y426" s="91"/>
      <c r="Z426" s="91"/>
      <c r="AA426" s="90">
        <f t="shared" si="69"/>
        <v>0</v>
      </c>
      <c r="AB426" s="73"/>
      <c r="AC426" s="92"/>
      <c r="AD426" s="91"/>
      <c r="AE426" s="90">
        <f t="shared" si="70"/>
        <v>0</v>
      </c>
      <c r="AF426" s="73"/>
      <c r="AG426" s="92"/>
      <c r="AH426" s="91"/>
      <c r="AI426" s="90">
        <f t="shared" si="71"/>
        <v>0</v>
      </c>
      <c r="AJ426" s="90">
        <f t="shared" si="72"/>
        <v>0</v>
      </c>
      <c r="AK426" s="90">
        <f t="shared" si="73"/>
        <v>0</v>
      </c>
      <c r="AL426" s="90">
        <f t="shared" si="74"/>
        <v>0</v>
      </c>
      <c r="AM426" s="73"/>
      <c r="AN426" s="73"/>
      <c r="AO426" s="90">
        <f t="shared" si="75"/>
        <v>0</v>
      </c>
      <c r="AR426" s="94" t="str">
        <f t="shared" si="76"/>
        <v/>
      </c>
      <c r="AS426" s="72">
        <f>IF(P426&gt;'Costes máximos'!$D$22,'Costes máximos'!$D$22,P426)</f>
        <v>0</v>
      </c>
      <c r="AT426" s="72">
        <f>IF(Q426&gt;'Costes máximos'!$D$22,'Costes máximos'!$D$22,Q426)</f>
        <v>0</v>
      </c>
      <c r="AU426" s="72">
        <f>IF(R426&gt;'Costes máximos'!$D$22,'Costes máximos'!$D$22,R426)</f>
        <v>0</v>
      </c>
      <c r="AV426" s="72">
        <f>IF(S426&gt;'Costes máximos'!$D$22,'Costes máximos'!$D$22,S426)</f>
        <v>0</v>
      </c>
      <c r="AW426" s="72">
        <f>IF(T426&gt;'Costes máximos'!$D$22,'Costes máximos'!$D$22,T426)</f>
        <v>0</v>
      </c>
    </row>
    <row r="427" spans="2:49" outlineLevel="1" x14ac:dyDescent="0.3">
      <c r="B427" s="101"/>
      <c r="C427" s="102"/>
      <c r="D427" s="102"/>
      <c r="E427" s="102"/>
      <c r="F427" s="65">
        <f>IFERROR(INDEX('2. Paquetes y Tareas'!$F$16:$F$65,MATCH(AR427,'2. Paquetes y Tareas'!$E$16:$E$65,0)),0)</f>
        <v>0</v>
      </c>
      <c r="G427" s="88"/>
      <c r="H427" s="66">
        <f>IF($C$48="Investigación industrial",IFERROR(INDEX('4. Presupuesto Total '!$G$25:$G$43,MATCH(G427,'4. Presupuesto Total '!$B$25:$B$43,0)),""),IFERROR(INDEX('4. Presupuesto Total '!$H$25:$H$43,MATCH(G427,'4. Presupuesto Total '!$B$25:$B$43,0)),))</f>
        <v>0</v>
      </c>
      <c r="I427" s="67"/>
      <c r="J427" s="67"/>
      <c r="K427" s="67"/>
      <c r="L427" s="67"/>
      <c r="M427" s="67"/>
      <c r="N427" s="67"/>
      <c r="O427" s="65">
        <f t="shared" si="65"/>
        <v>0</v>
      </c>
      <c r="P427" s="70"/>
      <c r="Q427" s="70"/>
      <c r="R427" s="70"/>
      <c r="S427" s="71"/>
      <c r="T427" s="71"/>
      <c r="U427" s="65">
        <f t="shared" si="66"/>
        <v>0</v>
      </c>
      <c r="V427" s="65">
        <f t="shared" si="67"/>
        <v>0</v>
      </c>
      <c r="W427" s="90">
        <f t="shared" si="68"/>
        <v>0</v>
      </c>
      <c r="X427" s="71"/>
      <c r="Y427" s="91"/>
      <c r="Z427" s="91"/>
      <c r="AA427" s="90">
        <f t="shared" si="69"/>
        <v>0</v>
      </c>
      <c r="AB427" s="73"/>
      <c r="AC427" s="92"/>
      <c r="AD427" s="91"/>
      <c r="AE427" s="90">
        <f t="shared" si="70"/>
        <v>0</v>
      </c>
      <c r="AF427" s="73"/>
      <c r="AG427" s="92"/>
      <c r="AH427" s="91"/>
      <c r="AI427" s="90">
        <f t="shared" si="71"/>
        <v>0</v>
      </c>
      <c r="AJ427" s="90">
        <f t="shared" si="72"/>
        <v>0</v>
      </c>
      <c r="AK427" s="90">
        <f t="shared" si="73"/>
        <v>0</v>
      </c>
      <c r="AL427" s="90">
        <f t="shared" si="74"/>
        <v>0</v>
      </c>
      <c r="AM427" s="73"/>
      <c r="AN427" s="73"/>
      <c r="AO427" s="90">
        <f t="shared" si="75"/>
        <v>0</v>
      </c>
      <c r="AR427" s="94" t="str">
        <f t="shared" si="76"/>
        <v/>
      </c>
      <c r="AS427" s="72">
        <f>IF(P427&gt;'Costes máximos'!$D$22,'Costes máximos'!$D$22,P427)</f>
        <v>0</v>
      </c>
      <c r="AT427" s="72">
        <f>IF(Q427&gt;'Costes máximos'!$D$22,'Costes máximos'!$D$22,Q427)</f>
        <v>0</v>
      </c>
      <c r="AU427" s="72">
        <f>IF(R427&gt;'Costes máximos'!$D$22,'Costes máximos'!$D$22,R427)</f>
        <v>0</v>
      </c>
      <c r="AV427" s="72">
        <f>IF(S427&gt;'Costes máximos'!$D$22,'Costes máximos'!$D$22,S427)</f>
        <v>0</v>
      </c>
      <c r="AW427" s="72">
        <f>IF(T427&gt;'Costes máximos'!$D$22,'Costes máximos'!$D$22,T427)</f>
        <v>0</v>
      </c>
    </row>
    <row r="428" spans="2:49" outlineLevel="1" x14ac:dyDescent="0.3">
      <c r="B428" s="101"/>
      <c r="C428" s="102"/>
      <c r="D428" s="102"/>
      <c r="E428" s="102"/>
      <c r="F428" s="65">
        <f>IFERROR(INDEX('2. Paquetes y Tareas'!$F$16:$F$65,MATCH(AR428,'2. Paquetes y Tareas'!$E$16:$E$65,0)),0)</f>
        <v>0</v>
      </c>
      <c r="G428" s="88"/>
      <c r="H428" s="66">
        <f>IF($C$48="Investigación industrial",IFERROR(INDEX('4. Presupuesto Total '!$G$25:$G$43,MATCH(G428,'4. Presupuesto Total '!$B$25:$B$43,0)),""),IFERROR(INDEX('4. Presupuesto Total '!$H$25:$H$43,MATCH(G428,'4. Presupuesto Total '!$B$25:$B$43,0)),))</f>
        <v>0</v>
      </c>
      <c r="I428" s="67"/>
      <c r="J428" s="67"/>
      <c r="K428" s="67"/>
      <c r="L428" s="67"/>
      <c r="M428" s="67"/>
      <c r="N428" s="67"/>
      <c r="O428" s="65">
        <f t="shared" si="65"/>
        <v>0</v>
      </c>
      <c r="P428" s="70"/>
      <c r="Q428" s="70"/>
      <c r="R428" s="70"/>
      <c r="S428" s="71"/>
      <c r="T428" s="71"/>
      <c r="U428" s="65">
        <f t="shared" si="66"/>
        <v>0</v>
      </c>
      <c r="V428" s="65">
        <f t="shared" si="67"/>
        <v>0</v>
      </c>
      <c r="W428" s="90">
        <f t="shared" si="68"/>
        <v>0</v>
      </c>
      <c r="X428" s="71"/>
      <c r="Y428" s="91"/>
      <c r="Z428" s="91"/>
      <c r="AA428" s="90">
        <f t="shared" si="69"/>
        <v>0</v>
      </c>
      <c r="AB428" s="73"/>
      <c r="AC428" s="92"/>
      <c r="AD428" s="91"/>
      <c r="AE428" s="90">
        <f t="shared" si="70"/>
        <v>0</v>
      </c>
      <c r="AF428" s="73"/>
      <c r="AG428" s="92"/>
      <c r="AH428" s="91"/>
      <c r="AI428" s="90">
        <f t="shared" si="71"/>
        <v>0</v>
      </c>
      <c r="AJ428" s="90">
        <f t="shared" si="72"/>
        <v>0</v>
      </c>
      <c r="AK428" s="90">
        <f t="shared" si="73"/>
        <v>0</v>
      </c>
      <c r="AL428" s="90">
        <f t="shared" si="74"/>
        <v>0</v>
      </c>
      <c r="AM428" s="73"/>
      <c r="AN428" s="73"/>
      <c r="AO428" s="90">
        <f t="shared" si="75"/>
        <v>0</v>
      </c>
      <c r="AR428" s="94" t="str">
        <f t="shared" si="76"/>
        <v/>
      </c>
      <c r="AS428" s="72">
        <f>IF(P428&gt;'Costes máximos'!$D$22,'Costes máximos'!$D$22,P428)</f>
        <v>0</v>
      </c>
      <c r="AT428" s="72">
        <f>IF(Q428&gt;'Costes máximos'!$D$22,'Costes máximos'!$D$22,Q428)</f>
        <v>0</v>
      </c>
      <c r="AU428" s="72">
        <f>IF(R428&gt;'Costes máximos'!$D$22,'Costes máximos'!$D$22,R428)</f>
        <v>0</v>
      </c>
      <c r="AV428" s="72">
        <f>IF(S428&gt;'Costes máximos'!$D$22,'Costes máximos'!$D$22,S428)</f>
        <v>0</v>
      </c>
      <c r="AW428" s="72">
        <f>IF(T428&gt;'Costes máximos'!$D$22,'Costes máximos'!$D$22,T428)</f>
        <v>0</v>
      </c>
    </row>
    <row r="429" spans="2:49" outlineLevel="1" x14ac:dyDescent="0.3">
      <c r="B429" s="101"/>
      <c r="C429" s="102"/>
      <c r="D429" s="102"/>
      <c r="E429" s="102"/>
      <c r="F429" s="65">
        <f>IFERROR(INDEX('2. Paquetes y Tareas'!$F$16:$F$65,MATCH(AR429,'2. Paquetes y Tareas'!$E$16:$E$65,0)),0)</f>
        <v>0</v>
      </c>
      <c r="G429" s="88"/>
      <c r="H429" s="66">
        <f>IF($C$48="Investigación industrial",IFERROR(INDEX('4. Presupuesto Total '!$G$25:$G$43,MATCH(G429,'4. Presupuesto Total '!$B$25:$B$43,0)),""),IFERROR(INDEX('4. Presupuesto Total '!$H$25:$H$43,MATCH(G429,'4. Presupuesto Total '!$B$25:$B$43,0)),))</f>
        <v>0</v>
      </c>
      <c r="I429" s="67"/>
      <c r="J429" s="67"/>
      <c r="K429" s="67"/>
      <c r="L429" s="67"/>
      <c r="M429" s="67"/>
      <c r="N429" s="67"/>
      <c r="O429" s="65">
        <f t="shared" si="65"/>
        <v>0</v>
      </c>
      <c r="P429" s="70"/>
      <c r="Q429" s="70"/>
      <c r="R429" s="70"/>
      <c r="S429" s="71"/>
      <c r="T429" s="71"/>
      <c r="U429" s="65">
        <f t="shared" si="66"/>
        <v>0</v>
      </c>
      <c r="V429" s="65">
        <f t="shared" si="67"/>
        <v>0</v>
      </c>
      <c r="W429" s="90">
        <f t="shared" si="68"/>
        <v>0</v>
      </c>
      <c r="X429" s="71"/>
      <c r="Y429" s="91"/>
      <c r="Z429" s="91"/>
      <c r="AA429" s="90">
        <f t="shared" si="69"/>
        <v>0</v>
      </c>
      <c r="AB429" s="73"/>
      <c r="AC429" s="92"/>
      <c r="AD429" s="91"/>
      <c r="AE429" s="90">
        <f t="shared" si="70"/>
        <v>0</v>
      </c>
      <c r="AF429" s="73"/>
      <c r="AG429" s="92"/>
      <c r="AH429" s="91"/>
      <c r="AI429" s="90">
        <f t="shared" si="71"/>
        <v>0</v>
      </c>
      <c r="AJ429" s="90">
        <f t="shared" si="72"/>
        <v>0</v>
      </c>
      <c r="AK429" s="90">
        <f t="shared" si="73"/>
        <v>0</v>
      </c>
      <c r="AL429" s="90">
        <f t="shared" si="74"/>
        <v>0</v>
      </c>
      <c r="AM429" s="73"/>
      <c r="AN429" s="73"/>
      <c r="AO429" s="90">
        <f t="shared" si="75"/>
        <v>0</v>
      </c>
      <c r="AR429" s="94" t="str">
        <f t="shared" si="76"/>
        <v/>
      </c>
      <c r="AS429" s="72">
        <f>IF(P429&gt;'Costes máximos'!$D$22,'Costes máximos'!$D$22,P429)</f>
        <v>0</v>
      </c>
      <c r="AT429" s="72">
        <f>IF(Q429&gt;'Costes máximos'!$D$22,'Costes máximos'!$D$22,Q429)</f>
        <v>0</v>
      </c>
      <c r="AU429" s="72">
        <f>IF(R429&gt;'Costes máximos'!$D$22,'Costes máximos'!$D$22,R429)</f>
        <v>0</v>
      </c>
      <c r="AV429" s="72">
        <f>IF(S429&gt;'Costes máximos'!$D$22,'Costes máximos'!$D$22,S429)</f>
        <v>0</v>
      </c>
      <c r="AW429" s="72">
        <f>IF(T429&gt;'Costes máximos'!$D$22,'Costes máximos'!$D$22,T429)</f>
        <v>0</v>
      </c>
    </row>
    <row r="430" spans="2:49" outlineLevel="1" x14ac:dyDescent="0.3">
      <c r="B430" s="101"/>
      <c r="C430" s="102"/>
      <c r="D430" s="102"/>
      <c r="E430" s="102"/>
      <c r="F430" s="65">
        <f>IFERROR(INDEX('2. Paquetes y Tareas'!$F$16:$F$65,MATCH(AR430,'2. Paquetes y Tareas'!$E$16:$E$65,0)),0)</f>
        <v>0</v>
      </c>
      <c r="G430" s="88"/>
      <c r="H430" s="66">
        <f>IF($C$48="Investigación industrial",IFERROR(INDEX('4. Presupuesto Total '!$G$25:$G$43,MATCH(G430,'4. Presupuesto Total '!$B$25:$B$43,0)),""),IFERROR(INDEX('4. Presupuesto Total '!$H$25:$H$43,MATCH(G430,'4. Presupuesto Total '!$B$25:$B$43,0)),))</f>
        <v>0</v>
      </c>
      <c r="I430" s="67"/>
      <c r="J430" s="67"/>
      <c r="K430" s="67"/>
      <c r="L430" s="67"/>
      <c r="M430" s="67"/>
      <c r="N430" s="67"/>
      <c r="O430" s="65">
        <f t="shared" si="65"/>
        <v>0</v>
      </c>
      <c r="P430" s="70"/>
      <c r="Q430" s="70"/>
      <c r="R430" s="70"/>
      <c r="S430" s="71"/>
      <c r="T430" s="71"/>
      <c r="U430" s="65">
        <f t="shared" si="66"/>
        <v>0</v>
      </c>
      <c r="V430" s="65">
        <f t="shared" si="67"/>
        <v>0</v>
      </c>
      <c r="W430" s="90">
        <f t="shared" si="68"/>
        <v>0</v>
      </c>
      <c r="X430" s="71"/>
      <c r="Y430" s="91"/>
      <c r="Z430" s="91"/>
      <c r="AA430" s="90">
        <f t="shared" si="69"/>
        <v>0</v>
      </c>
      <c r="AB430" s="73"/>
      <c r="AC430" s="92"/>
      <c r="AD430" s="91"/>
      <c r="AE430" s="90">
        <f t="shared" si="70"/>
        <v>0</v>
      </c>
      <c r="AF430" s="73"/>
      <c r="AG430" s="92"/>
      <c r="AH430" s="91"/>
      <c r="AI430" s="90">
        <f t="shared" si="71"/>
        <v>0</v>
      </c>
      <c r="AJ430" s="90">
        <f t="shared" si="72"/>
        <v>0</v>
      </c>
      <c r="AK430" s="90">
        <f t="shared" si="73"/>
        <v>0</v>
      </c>
      <c r="AL430" s="90">
        <f t="shared" si="74"/>
        <v>0</v>
      </c>
      <c r="AM430" s="73"/>
      <c r="AN430" s="73"/>
      <c r="AO430" s="90">
        <f t="shared" si="75"/>
        <v>0</v>
      </c>
      <c r="AR430" s="94" t="str">
        <f t="shared" si="76"/>
        <v/>
      </c>
      <c r="AS430" s="72">
        <f>IF(P430&gt;'Costes máximos'!$D$22,'Costes máximos'!$D$22,P430)</f>
        <v>0</v>
      </c>
      <c r="AT430" s="72">
        <f>IF(Q430&gt;'Costes máximos'!$D$22,'Costes máximos'!$D$22,Q430)</f>
        <v>0</v>
      </c>
      <c r="AU430" s="72">
        <f>IF(R430&gt;'Costes máximos'!$D$22,'Costes máximos'!$D$22,R430)</f>
        <v>0</v>
      </c>
      <c r="AV430" s="72">
        <f>IF(S430&gt;'Costes máximos'!$D$22,'Costes máximos'!$D$22,S430)</f>
        <v>0</v>
      </c>
      <c r="AW430" s="72">
        <f>IF(T430&gt;'Costes máximos'!$D$22,'Costes máximos'!$D$22,T430)</f>
        <v>0</v>
      </c>
    </row>
    <row r="431" spans="2:49" outlineLevel="1" x14ac:dyDescent="0.3">
      <c r="B431" s="101"/>
      <c r="C431" s="102"/>
      <c r="D431" s="102"/>
      <c r="E431" s="102"/>
      <c r="F431" s="65">
        <f>IFERROR(INDEX('2. Paquetes y Tareas'!$F$16:$F$65,MATCH(AR431,'2. Paquetes y Tareas'!$E$16:$E$65,0)),0)</f>
        <v>0</v>
      </c>
      <c r="G431" s="88"/>
      <c r="H431" s="66">
        <f>IF($C$48="Investigación industrial",IFERROR(INDEX('4. Presupuesto Total '!$G$25:$G$43,MATCH(G431,'4. Presupuesto Total '!$B$25:$B$43,0)),""),IFERROR(INDEX('4. Presupuesto Total '!$H$25:$H$43,MATCH(G431,'4. Presupuesto Total '!$B$25:$B$43,0)),))</f>
        <v>0</v>
      </c>
      <c r="I431" s="67"/>
      <c r="J431" s="67"/>
      <c r="K431" s="67"/>
      <c r="L431" s="67"/>
      <c r="M431" s="67"/>
      <c r="N431" s="67"/>
      <c r="O431" s="65">
        <f t="shared" si="65"/>
        <v>0</v>
      </c>
      <c r="P431" s="70"/>
      <c r="Q431" s="70"/>
      <c r="R431" s="70"/>
      <c r="S431" s="71"/>
      <c r="T431" s="71"/>
      <c r="U431" s="65">
        <f t="shared" si="66"/>
        <v>0</v>
      </c>
      <c r="V431" s="65">
        <f t="shared" si="67"/>
        <v>0</v>
      </c>
      <c r="W431" s="90">
        <f t="shared" si="68"/>
        <v>0</v>
      </c>
      <c r="X431" s="71"/>
      <c r="Y431" s="91"/>
      <c r="Z431" s="91"/>
      <c r="AA431" s="90">
        <f t="shared" si="69"/>
        <v>0</v>
      </c>
      <c r="AB431" s="73"/>
      <c r="AC431" s="92"/>
      <c r="AD431" s="91"/>
      <c r="AE431" s="90">
        <f t="shared" si="70"/>
        <v>0</v>
      </c>
      <c r="AF431" s="73"/>
      <c r="AG431" s="92"/>
      <c r="AH431" s="91"/>
      <c r="AI431" s="90">
        <f t="shared" si="71"/>
        <v>0</v>
      </c>
      <c r="AJ431" s="90">
        <f t="shared" si="72"/>
        <v>0</v>
      </c>
      <c r="AK431" s="90">
        <f t="shared" si="73"/>
        <v>0</v>
      </c>
      <c r="AL431" s="90">
        <f t="shared" si="74"/>
        <v>0</v>
      </c>
      <c r="AM431" s="73"/>
      <c r="AN431" s="73"/>
      <c r="AO431" s="90">
        <f t="shared" si="75"/>
        <v>0</v>
      </c>
      <c r="AR431" s="94" t="str">
        <f t="shared" si="76"/>
        <v/>
      </c>
      <c r="AS431" s="72">
        <f>IF(P431&gt;'Costes máximos'!$D$22,'Costes máximos'!$D$22,P431)</f>
        <v>0</v>
      </c>
      <c r="AT431" s="72">
        <f>IF(Q431&gt;'Costes máximos'!$D$22,'Costes máximos'!$D$22,Q431)</f>
        <v>0</v>
      </c>
      <c r="AU431" s="72">
        <f>IF(R431&gt;'Costes máximos'!$D$22,'Costes máximos'!$D$22,R431)</f>
        <v>0</v>
      </c>
      <c r="AV431" s="72">
        <f>IF(S431&gt;'Costes máximos'!$D$22,'Costes máximos'!$D$22,S431)</f>
        <v>0</v>
      </c>
      <c r="AW431" s="72">
        <f>IF(T431&gt;'Costes máximos'!$D$22,'Costes máximos'!$D$22,T431)</f>
        <v>0</v>
      </c>
    </row>
    <row r="432" spans="2:49" outlineLevel="1" x14ac:dyDescent="0.3">
      <c r="B432" s="101"/>
      <c r="C432" s="102"/>
      <c r="D432" s="102"/>
      <c r="E432" s="102"/>
      <c r="F432" s="65">
        <f>IFERROR(INDEX('2. Paquetes y Tareas'!$F$16:$F$65,MATCH(AR432,'2. Paquetes y Tareas'!$E$16:$E$65,0)),0)</f>
        <v>0</v>
      </c>
      <c r="G432" s="88"/>
      <c r="H432" s="66">
        <f>IF($C$48="Investigación industrial",IFERROR(INDEX('4. Presupuesto Total '!$G$25:$G$43,MATCH(G432,'4. Presupuesto Total '!$B$25:$B$43,0)),""),IFERROR(INDEX('4. Presupuesto Total '!$H$25:$H$43,MATCH(G432,'4. Presupuesto Total '!$B$25:$B$43,0)),))</f>
        <v>0</v>
      </c>
      <c r="I432" s="67"/>
      <c r="J432" s="67"/>
      <c r="K432" s="67"/>
      <c r="L432" s="67"/>
      <c r="M432" s="67"/>
      <c r="N432" s="67"/>
      <c r="O432" s="65">
        <f t="shared" si="65"/>
        <v>0</v>
      </c>
      <c r="P432" s="70"/>
      <c r="Q432" s="70"/>
      <c r="R432" s="70"/>
      <c r="S432" s="71"/>
      <c r="T432" s="71"/>
      <c r="U432" s="65">
        <f t="shared" si="66"/>
        <v>0</v>
      </c>
      <c r="V432" s="65">
        <f t="shared" si="67"/>
        <v>0</v>
      </c>
      <c r="W432" s="90">
        <f t="shared" si="68"/>
        <v>0</v>
      </c>
      <c r="X432" s="71"/>
      <c r="Y432" s="91"/>
      <c r="Z432" s="91"/>
      <c r="AA432" s="90">
        <f t="shared" si="69"/>
        <v>0</v>
      </c>
      <c r="AB432" s="73"/>
      <c r="AC432" s="92"/>
      <c r="AD432" s="91"/>
      <c r="AE432" s="90">
        <f t="shared" si="70"/>
        <v>0</v>
      </c>
      <c r="AF432" s="73"/>
      <c r="AG432" s="92"/>
      <c r="AH432" s="91"/>
      <c r="AI432" s="90">
        <f t="shared" si="71"/>
        <v>0</v>
      </c>
      <c r="AJ432" s="90">
        <f t="shared" si="72"/>
        <v>0</v>
      </c>
      <c r="AK432" s="90">
        <f t="shared" si="73"/>
        <v>0</v>
      </c>
      <c r="AL432" s="90">
        <f t="shared" si="74"/>
        <v>0</v>
      </c>
      <c r="AM432" s="73"/>
      <c r="AN432" s="73"/>
      <c r="AO432" s="90">
        <f t="shared" si="75"/>
        <v>0</v>
      </c>
      <c r="AR432" s="94" t="str">
        <f t="shared" si="76"/>
        <v/>
      </c>
      <c r="AS432" s="72">
        <f>IF(P432&gt;'Costes máximos'!$D$22,'Costes máximos'!$D$22,P432)</f>
        <v>0</v>
      </c>
      <c r="AT432" s="72">
        <f>IF(Q432&gt;'Costes máximos'!$D$22,'Costes máximos'!$D$22,Q432)</f>
        <v>0</v>
      </c>
      <c r="AU432" s="72">
        <f>IF(R432&gt;'Costes máximos'!$D$22,'Costes máximos'!$D$22,R432)</f>
        <v>0</v>
      </c>
      <c r="AV432" s="72">
        <f>IF(S432&gt;'Costes máximos'!$D$22,'Costes máximos'!$D$22,S432)</f>
        <v>0</v>
      </c>
      <c r="AW432" s="72">
        <f>IF(T432&gt;'Costes máximos'!$D$22,'Costes máximos'!$D$22,T432)</f>
        <v>0</v>
      </c>
    </row>
    <row r="433" spans="2:49" outlineLevel="1" x14ac:dyDescent="0.3">
      <c r="B433" s="101"/>
      <c r="C433" s="102"/>
      <c r="D433" s="102"/>
      <c r="E433" s="102"/>
      <c r="F433" s="65">
        <f>IFERROR(INDEX('2. Paquetes y Tareas'!$F$16:$F$65,MATCH(AR433,'2. Paquetes y Tareas'!$E$16:$E$65,0)),0)</f>
        <v>0</v>
      </c>
      <c r="G433" s="88"/>
      <c r="H433" s="66">
        <f>IF($C$48="Investigación industrial",IFERROR(INDEX('4. Presupuesto Total '!$G$25:$G$43,MATCH(G433,'4. Presupuesto Total '!$B$25:$B$43,0)),""),IFERROR(INDEX('4. Presupuesto Total '!$H$25:$H$43,MATCH(G433,'4. Presupuesto Total '!$B$25:$B$43,0)),))</f>
        <v>0</v>
      </c>
      <c r="I433" s="67"/>
      <c r="J433" s="67"/>
      <c r="K433" s="67"/>
      <c r="L433" s="67"/>
      <c r="M433" s="67"/>
      <c r="N433" s="67"/>
      <c r="O433" s="65">
        <f t="shared" si="65"/>
        <v>0</v>
      </c>
      <c r="P433" s="70"/>
      <c r="Q433" s="70"/>
      <c r="R433" s="70"/>
      <c r="S433" s="71"/>
      <c r="T433" s="71"/>
      <c r="U433" s="65">
        <f t="shared" si="66"/>
        <v>0</v>
      </c>
      <c r="V433" s="65">
        <f t="shared" si="67"/>
        <v>0</v>
      </c>
      <c r="W433" s="90">
        <f t="shared" si="68"/>
        <v>0</v>
      </c>
      <c r="X433" s="71"/>
      <c r="Y433" s="91"/>
      <c r="Z433" s="91"/>
      <c r="AA433" s="90">
        <f t="shared" si="69"/>
        <v>0</v>
      </c>
      <c r="AB433" s="73"/>
      <c r="AC433" s="92"/>
      <c r="AD433" s="91"/>
      <c r="AE433" s="90">
        <f t="shared" si="70"/>
        <v>0</v>
      </c>
      <c r="AF433" s="73"/>
      <c r="AG433" s="92"/>
      <c r="AH433" s="91"/>
      <c r="AI433" s="90">
        <f t="shared" si="71"/>
        <v>0</v>
      </c>
      <c r="AJ433" s="90">
        <f t="shared" si="72"/>
        <v>0</v>
      </c>
      <c r="AK433" s="90">
        <f t="shared" si="73"/>
        <v>0</v>
      </c>
      <c r="AL433" s="90">
        <f t="shared" si="74"/>
        <v>0</v>
      </c>
      <c r="AM433" s="73"/>
      <c r="AN433" s="73"/>
      <c r="AO433" s="90">
        <f t="shared" si="75"/>
        <v>0</v>
      </c>
      <c r="AR433" s="94" t="str">
        <f t="shared" si="76"/>
        <v/>
      </c>
      <c r="AS433" s="72">
        <f>IF(P433&gt;'Costes máximos'!$D$22,'Costes máximos'!$D$22,P433)</f>
        <v>0</v>
      </c>
      <c r="AT433" s="72">
        <f>IF(Q433&gt;'Costes máximos'!$D$22,'Costes máximos'!$D$22,Q433)</f>
        <v>0</v>
      </c>
      <c r="AU433" s="72">
        <f>IF(R433&gt;'Costes máximos'!$D$22,'Costes máximos'!$D$22,R433)</f>
        <v>0</v>
      </c>
      <c r="AV433" s="72">
        <f>IF(S433&gt;'Costes máximos'!$D$22,'Costes máximos'!$D$22,S433)</f>
        <v>0</v>
      </c>
      <c r="AW433" s="72">
        <f>IF(T433&gt;'Costes máximos'!$D$22,'Costes máximos'!$D$22,T433)</f>
        <v>0</v>
      </c>
    </row>
    <row r="434" spans="2:49" outlineLevel="1" x14ac:dyDescent="0.3">
      <c r="B434" s="101"/>
      <c r="C434" s="102"/>
      <c r="D434" s="102"/>
      <c r="E434" s="102"/>
      <c r="F434" s="65">
        <f>IFERROR(INDEX('2. Paquetes y Tareas'!$F$16:$F$65,MATCH(AR434,'2. Paquetes y Tareas'!$E$16:$E$65,0)),0)</f>
        <v>0</v>
      </c>
      <c r="G434" s="88"/>
      <c r="H434" s="66">
        <f>IF($C$48="Investigación industrial",IFERROR(INDEX('4. Presupuesto Total '!$G$25:$G$43,MATCH(G434,'4. Presupuesto Total '!$B$25:$B$43,0)),""),IFERROR(INDEX('4. Presupuesto Total '!$H$25:$H$43,MATCH(G434,'4. Presupuesto Total '!$B$25:$B$43,0)),))</f>
        <v>0</v>
      </c>
      <c r="I434" s="67"/>
      <c r="J434" s="67"/>
      <c r="K434" s="67"/>
      <c r="L434" s="67"/>
      <c r="M434" s="67"/>
      <c r="N434" s="67"/>
      <c r="O434" s="65">
        <f t="shared" si="65"/>
        <v>0</v>
      </c>
      <c r="P434" s="70"/>
      <c r="Q434" s="70"/>
      <c r="R434" s="70"/>
      <c r="S434" s="71"/>
      <c r="T434" s="71"/>
      <c r="U434" s="65">
        <f t="shared" si="66"/>
        <v>0</v>
      </c>
      <c r="V434" s="65">
        <f t="shared" si="67"/>
        <v>0</v>
      </c>
      <c r="W434" s="90">
        <f t="shared" si="68"/>
        <v>0</v>
      </c>
      <c r="X434" s="71"/>
      <c r="Y434" s="91"/>
      <c r="Z434" s="91"/>
      <c r="AA434" s="90">
        <f t="shared" si="69"/>
        <v>0</v>
      </c>
      <c r="AB434" s="73"/>
      <c r="AC434" s="92"/>
      <c r="AD434" s="91"/>
      <c r="AE434" s="90">
        <f t="shared" si="70"/>
        <v>0</v>
      </c>
      <c r="AF434" s="73"/>
      <c r="AG434" s="92"/>
      <c r="AH434" s="91"/>
      <c r="AI434" s="90">
        <f t="shared" si="71"/>
        <v>0</v>
      </c>
      <c r="AJ434" s="90">
        <f t="shared" si="72"/>
        <v>0</v>
      </c>
      <c r="AK434" s="90">
        <f t="shared" si="73"/>
        <v>0</v>
      </c>
      <c r="AL434" s="90">
        <f t="shared" si="74"/>
        <v>0</v>
      </c>
      <c r="AM434" s="73"/>
      <c r="AN434" s="73"/>
      <c r="AO434" s="90">
        <f t="shared" si="75"/>
        <v>0</v>
      </c>
      <c r="AR434" s="94" t="str">
        <f t="shared" si="76"/>
        <v/>
      </c>
      <c r="AS434" s="72">
        <f>IF(P434&gt;'Costes máximos'!$D$22,'Costes máximos'!$D$22,P434)</f>
        <v>0</v>
      </c>
      <c r="AT434" s="72">
        <f>IF(Q434&gt;'Costes máximos'!$D$22,'Costes máximos'!$D$22,Q434)</f>
        <v>0</v>
      </c>
      <c r="AU434" s="72">
        <f>IF(R434&gt;'Costes máximos'!$D$22,'Costes máximos'!$D$22,R434)</f>
        <v>0</v>
      </c>
      <c r="AV434" s="72">
        <f>IF(S434&gt;'Costes máximos'!$D$22,'Costes máximos'!$D$22,S434)</f>
        <v>0</v>
      </c>
      <c r="AW434" s="72">
        <f>IF(T434&gt;'Costes máximos'!$D$22,'Costes máximos'!$D$22,T434)</f>
        <v>0</v>
      </c>
    </row>
    <row r="435" spans="2:49" outlineLevel="1" x14ac:dyDescent="0.3">
      <c r="B435" s="101"/>
      <c r="C435" s="102"/>
      <c r="D435" s="102"/>
      <c r="E435" s="102"/>
      <c r="F435" s="65">
        <f>IFERROR(INDEX('2. Paquetes y Tareas'!$F$16:$F$65,MATCH(AR435,'2. Paquetes y Tareas'!$E$16:$E$65,0)),0)</f>
        <v>0</v>
      </c>
      <c r="G435" s="88"/>
      <c r="H435" s="66">
        <f>IF($C$48="Investigación industrial",IFERROR(INDEX('4. Presupuesto Total '!$G$25:$G$43,MATCH(G435,'4. Presupuesto Total '!$B$25:$B$43,0)),""),IFERROR(INDEX('4. Presupuesto Total '!$H$25:$H$43,MATCH(G435,'4. Presupuesto Total '!$B$25:$B$43,0)),))</f>
        <v>0</v>
      </c>
      <c r="I435" s="67"/>
      <c r="J435" s="67"/>
      <c r="K435" s="67"/>
      <c r="L435" s="67"/>
      <c r="M435" s="67"/>
      <c r="N435" s="67"/>
      <c r="O435" s="65">
        <f t="shared" si="65"/>
        <v>0</v>
      </c>
      <c r="P435" s="70"/>
      <c r="Q435" s="70"/>
      <c r="R435" s="70"/>
      <c r="S435" s="71"/>
      <c r="T435" s="71"/>
      <c r="U435" s="65">
        <f t="shared" si="66"/>
        <v>0</v>
      </c>
      <c r="V435" s="65">
        <f t="shared" si="67"/>
        <v>0</v>
      </c>
      <c r="W435" s="90">
        <f t="shared" si="68"/>
        <v>0</v>
      </c>
      <c r="X435" s="71"/>
      <c r="Y435" s="91"/>
      <c r="Z435" s="91"/>
      <c r="AA435" s="90">
        <f t="shared" si="69"/>
        <v>0</v>
      </c>
      <c r="AB435" s="73"/>
      <c r="AC435" s="92"/>
      <c r="AD435" s="91"/>
      <c r="AE435" s="90">
        <f t="shared" si="70"/>
        <v>0</v>
      </c>
      <c r="AF435" s="73"/>
      <c r="AG435" s="92"/>
      <c r="AH435" s="91"/>
      <c r="AI435" s="90">
        <f t="shared" si="71"/>
        <v>0</v>
      </c>
      <c r="AJ435" s="90">
        <f t="shared" si="72"/>
        <v>0</v>
      </c>
      <c r="AK435" s="90">
        <f t="shared" si="73"/>
        <v>0</v>
      </c>
      <c r="AL435" s="90">
        <f t="shared" si="74"/>
        <v>0</v>
      </c>
      <c r="AM435" s="73"/>
      <c r="AN435" s="73"/>
      <c r="AO435" s="90">
        <f t="shared" si="75"/>
        <v>0</v>
      </c>
      <c r="AR435" s="94" t="str">
        <f t="shared" si="76"/>
        <v/>
      </c>
      <c r="AS435" s="72">
        <f>IF(P435&gt;'Costes máximos'!$D$22,'Costes máximos'!$D$22,P435)</f>
        <v>0</v>
      </c>
      <c r="AT435" s="72">
        <f>IF(Q435&gt;'Costes máximos'!$D$22,'Costes máximos'!$D$22,Q435)</f>
        <v>0</v>
      </c>
      <c r="AU435" s="72">
        <f>IF(R435&gt;'Costes máximos'!$D$22,'Costes máximos'!$D$22,R435)</f>
        <v>0</v>
      </c>
      <c r="AV435" s="72">
        <f>IF(S435&gt;'Costes máximos'!$D$22,'Costes máximos'!$D$22,S435)</f>
        <v>0</v>
      </c>
      <c r="AW435" s="72">
        <f>IF(T435&gt;'Costes máximos'!$D$22,'Costes máximos'!$D$22,T435)</f>
        <v>0</v>
      </c>
    </row>
    <row r="436" spans="2:49" outlineLevel="1" x14ac:dyDescent="0.3">
      <c r="B436" s="101"/>
      <c r="C436" s="102"/>
      <c r="D436" s="102"/>
      <c r="E436" s="102"/>
      <c r="F436" s="65">
        <f>IFERROR(INDEX('2. Paquetes y Tareas'!$F$16:$F$65,MATCH(AR436,'2. Paquetes y Tareas'!$E$16:$E$65,0)),0)</f>
        <v>0</v>
      </c>
      <c r="G436" s="88"/>
      <c r="H436" s="66">
        <f>IF($C$48="Investigación industrial",IFERROR(INDEX('4. Presupuesto Total '!$G$25:$G$43,MATCH(G436,'4. Presupuesto Total '!$B$25:$B$43,0)),""),IFERROR(INDEX('4. Presupuesto Total '!$H$25:$H$43,MATCH(G436,'4. Presupuesto Total '!$B$25:$B$43,0)),))</f>
        <v>0</v>
      </c>
      <c r="I436" s="67"/>
      <c r="J436" s="67"/>
      <c r="K436" s="67"/>
      <c r="L436" s="67"/>
      <c r="M436" s="67"/>
      <c r="N436" s="67"/>
      <c r="O436" s="65">
        <f t="shared" ref="O436:O440" si="77">SUM(J436:N436)/8</f>
        <v>0</v>
      </c>
      <c r="P436" s="70"/>
      <c r="Q436" s="70"/>
      <c r="R436" s="70"/>
      <c r="S436" s="71"/>
      <c r="T436" s="71"/>
      <c r="U436" s="65">
        <f t="shared" ref="U436:U440" si="78">SUMPRODUCT(J436:N436,P436:T436)</f>
        <v>0</v>
      </c>
      <c r="V436" s="65">
        <f t="shared" ref="V436:V440" si="79">IFERROR(SUMPRODUCT(J436:N436,AS436:AW436),0)</f>
        <v>0</v>
      </c>
      <c r="W436" s="90">
        <f t="shared" ref="W436:W440" si="80">IFERROR(V436*$H436,0)</f>
        <v>0</v>
      </c>
      <c r="X436" s="71"/>
      <c r="Y436" s="91"/>
      <c r="Z436" s="91"/>
      <c r="AA436" s="90">
        <f t="shared" ref="AA436:AA440" si="81">IFERROR(Z436*$H436,0)</f>
        <v>0</v>
      </c>
      <c r="AB436" s="73"/>
      <c r="AC436" s="92"/>
      <c r="AD436" s="91"/>
      <c r="AE436" s="90">
        <f t="shared" ref="AE436:AE440" si="82">IFERROR(AD436*$H436,0)</f>
        <v>0</v>
      </c>
      <c r="AF436" s="73"/>
      <c r="AG436" s="92"/>
      <c r="AH436" s="91"/>
      <c r="AI436" s="90">
        <f t="shared" ref="AI436:AI440" si="83">IFERROR(AH436*$H436,0)</f>
        <v>0</v>
      </c>
      <c r="AJ436" s="90">
        <f t="shared" ref="AJ436:AJ440" si="84">U436+Y436+AC436+AG436</f>
        <v>0</v>
      </c>
      <c r="AK436" s="90">
        <f t="shared" ref="AK436:AK440" si="85">V436+Z436+AD436+AH436</f>
        <v>0</v>
      </c>
      <c r="AL436" s="90">
        <f t="shared" ref="AL436:AL440" si="86">IFERROR(AK436*H436,0)</f>
        <v>0</v>
      </c>
      <c r="AM436" s="73"/>
      <c r="AN436" s="73"/>
      <c r="AO436" s="90">
        <f t="shared" ref="AO436:AO440" si="87">IFERROR(AN436*$H436,0)</f>
        <v>0</v>
      </c>
      <c r="AR436" s="94" t="str">
        <f t="shared" ref="AR436:AR440" si="88">CONCATENATE(B436,C436,D436)</f>
        <v/>
      </c>
      <c r="AS436" s="72">
        <f>IF(P436&gt;'Costes máximos'!$D$22,'Costes máximos'!$D$22,P436)</f>
        <v>0</v>
      </c>
      <c r="AT436" s="72">
        <f>IF(Q436&gt;'Costes máximos'!$D$22,'Costes máximos'!$D$22,Q436)</f>
        <v>0</v>
      </c>
      <c r="AU436" s="72">
        <f>IF(R436&gt;'Costes máximos'!$D$22,'Costes máximos'!$D$22,R436)</f>
        <v>0</v>
      </c>
      <c r="AV436" s="72">
        <f>IF(S436&gt;'Costes máximos'!$D$22,'Costes máximos'!$D$22,S436)</f>
        <v>0</v>
      </c>
      <c r="AW436" s="72">
        <f>IF(T436&gt;'Costes máximos'!$D$22,'Costes máximos'!$D$22,T436)</f>
        <v>0</v>
      </c>
    </row>
    <row r="437" spans="2:49" outlineLevel="1" x14ac:dyDescent="0.3">
      <c r="B437" s="101"/>
      <c r="C437" s="102"/>
      <c r="D437" s="102"/>
      <c r="E437" s="102"/>
      <c r="F437" s="65">
        <f>IFERROR(INDEX('2. Paquetes y Tareas'!$F$16:$F$65,MATCH(AR437,'2. Paquetes y Tareas'!$E$16:$E$65,0)),0)</f>
        <v>0</v>
      </c>
      <c r="G437" s="88"/>
      <c r="H437" s="66">
        <f>IF($C$48="Investigación industrial",IFERROR(INDEX('4. Presupuesto Total '!$G$25:$G$43,MATCH(G437,'4. Presupuesto Total '!$B$25:$B$43,0)),""),IFERROR(INDEX('4. Presupuesto Total '!$H$25:$H$43,MATCH(G437,'4. Presupuesto Total '!$B$25:$B$43,0)),))</f>
        <v>0</v>
      </c>
      <c r="I437" s="67"/>
      <c r="J437" s="67"/>
      <c r="K437" s="67"/>
      <c r="L437" s="67"/>
      <c r="M437" s="67"/>
      <c r="N437" s="67"/>
      <c r="O437" s="65">
        <f t="shared" si="77"/>
        <v>0</v>
      </c>
      <c r="P437" s="70"/>
      <c r="Q437" s="70"/>
      <c r="R437" s="70"/>
      <c r="S437" s="71"/>
      <c r="T437" s="71"/>
      <c r="U437" s="65">
        <f t="shared" si="78"/>
        <v>0</v>
      </c>
      <c r="V437" s="65">
        <f t="shared" si="79"/>
        <v>0</v>
      </c>
      <c r="W437" s="90">
        <f t="shared" si="80"/>
        <v>0</v>
      </c>
      <c r="X437" s="71"/>
      <c r="Y437" s="91"/>
      <c r="Z437" s="91"/>
      <c r="AA437" s="90">
        <f t="shared" si="81"/>
        <v>0</v>
      </c>
      <c r="AB437" s="73"/>
      <c r="AC437" s="92"/>
      <c r="AD437" s="91"/>
      <c r="AE437" s="90">
        <f t="shared" si="82"/>
        <v>0</v>
      </c>
      <c r="AF437" s="73"/>
      <c r="AG437" s="92"/>
      <c r="AH437" s="91"/>
      <c r="AI437" s="90">
        <f t="shared" si="83"/>
        <v>0</v>
      </c>
      <c r="AJ437" s="90">
        <f t="shared" si="84"/>
        <v>0</v>
      </c>
      <c r="AK437" s="90">
        <f t="shared" si="85"/>
        <v>0</v>
      </c>
      <c r="AL437" s="90">
        <f t="shared" si="86"/>
        <v>0</v>
      </c>
      <c r="AM437" s="73"/>
      <c r="AN437" s="73"/>
      <c r="AO437" s="90">
        <f t="shared" si="87"/>
        <v>0</v>
      </c>
      <c r="AR437" s="94" t="str">
        <f t="shared" si="88"/>
        <v/>
      </c>
      <c r="AS437" s="72">
        <f>IF(P437&gt;'Costes máximos'!$D$22,'Costes máximos'!$D$22,P437)</f>
        <v>0</v>
      </c>
      <c r="AT437" s="72">
        <f>IF(Q437&gt;'Costes máximos'!$D$22,'Costes máximos'!$D$22,Q437)</f>
        <v>0</v>
      </c>
      <c r="AU437" s="72">
        <f>IF(R437&gt;'Costes máximos'!$D$22,'Costes máximos'!$D$22,R437)</f>
        <v>0</v>
      </c>
      <c r="AV437" s="72">
        <f>IF(S437&gt;'Costes máximos'!$D$22,'Costes máximos'!$D$22,S437)</f>
        <v>0</v>
      </c>
      <c r="AW437" s="72">
        <f>IF(T437&gt;'Costes máximos'!$D$22,'Costes máximos'!$D$22,T437)</f>
        <v>0</v>
      </c>
    </row>
    <row r="438" spans="2:49" outlineLevel="1" x14ac:dyDescent="0.3">
      <c r="B438" s="101"/>
      <c r="C438" s="102"/>
      <c r="D438" s="102"/>
      <c r="E438" s="102"/>
      <c r="F438" s="65">
        <f>IFERROR(INDEX('2. Paquetes y Tareas'!$F$16:$F$65,MATCH(AR438,'2. Paquetes y Tareas'!$E$16:$E$65,0)),0)</f>
        <v>0</v>
      </c>
      <c r="G438" s="88"/>
      <c r="H438" s="66">
        <f>IF($C$48="Investigación industrial",IFERROR(INDEX('4. Presupuesto Total '!$G$25:$G$43,MATCH(G438,'4. Presupuesto Total '!$B$25:$B$43,0)),""),IFERROR(INDEX('4. Presupuesto Total '!$H$25:$H$43,MATCH(G438,'4. Presupuesto Total '!$B$25:$B$43,0)),))</f>
        <v>0</v>
      </c>
      <c r="I438" s="67"/>
      <c r="J438" s="67"/>
      <c r="K438" s="67"/>
      <c r="L438" s="67"/>
      <c r="M438" s="67"/>
      <c r="N438" s="67"/>
      <c r="O438" s="65">
        <f t="shared" si="77"/>
        <v>0</v>
      </c>
      <c r="P438" s="70"/>
      <c r="Q438" s="70"/>
      <c r="R438" s="70"/>
      <c r="S438" s="71"/>
      <c r="T438" s="71"/>
      <c r="U438" s="65">
        <f t="shared" si="78"/>
        <v>0</v>
      </c>
      <c r="V438" s="65">
        <f t="shared" si="79"/>
        <v>0</v>
      </c>
      <c r="W438" s="90">
        <f t="shared" si="80"/>
        <v>0</v>
      </c>
      <c r="X438" s="71"/>
      <c r="Y438" s="91"/>
      <c r="Z438" s="91"/>
      <c r="AA438" s="90">
        <f t="shared" si="81"/>
        <v>0</v>
      </c>
      <c r="AB438" s="73"/>
      <c r="AC438" s="92"/>
      <c r="AD438" s="91"/>
      <c r="AE438" s="90">
        <f t="shared" si="82"/>
        <v>0</v>
      </c>
      <c r="AF438" s="73"/>
      <c r="AG438" s="92"/>
      <c r="AH438" s="91"/>
      <c r="AI438" s="90">
        <f t="shared" si="83"/>
        <v>0</v>
      </c>
      <c r="AJ438" s="90">
        <f t="shared" si="84"/>
        <v>0</v>
      </c>
      <c r="AK438" s="90">
        <f t="shared" si="85"/>
        <v>0</v>
      </c>
      <c r="AL438" s="90">
        <f t="shared" si="86"/>
        <v>0</v>
      </c>
      <c r="AM438" s="73"/>
      <c r="AN438" s="73"/>
      <c r="AO438" s="90">
        <f t="shared" si="87"/>
        <v>0</v>
      </c>
      <c r="AR438" s="94" t="str">
        <f t="shared" si="88"/>
        <v/>
      </c>
      <c r="AS438" s="72">
        <f>IF(P438&gt;'Costes máximos'!$D$22,'Costes máximos'!$D$22,P438)</f>
        <v>0</v>
      </c>
      <c r="AT438" s="72">
        <f>IF(Q438&gt;'Costes máximos'!$D$22,'Costes máximos'!$D$22,Q438)</f>
        <v>0</v>
      </c>
      <c r="AU438" s="72">
        <f>IF(R438&gt;'Costes máximos'!$D$22,'Costes máximos'!$D$22,R438)</f>
        <v>0</v>
      </c>
      <c r="AV438" s="72">
        <f>IF(S438&gt;'Costes máximos'!$D$22,'Costes máximos'!$D$22,S438)</f>
        <v>0</v>
      </c>
      <c r="AW438" s="72">
        <f>IF(T438&gt;'Costes máximos'!$D$22,'Costes máximos'!$D$22,T438)</f>
        <v>0</v>
      </c>
    </row>
    <row r="439" spans="2:49" outlineLevel="1" x14ac:dyDescent="0.3">
      <c r="B439" s="101"/>
      <c r="C439" s="102"/>
      <c r="D439" s="102"/>
      <c r="E439" s="102"/>
      <c r="F439" s="65">
        <f>IFERROR(INDEX('2. Paquetes y Tareas'!$F$16:$F$65,MATCH(AR439,'2. Paquetes y Tareas'!$E$16:$E$65,0)),0)</f>
        <v>0</v>
      </c>
      <c r="G439" s="88"/>
      <c r="H439" s="66">
        <f>IF($C$48="Investigación industrial",IFERROR(INDEX('4. Presupuesto Total '!$G$25:$G$43,MATCH(G439,'4. Presupuesto Total '!$B$25:$B$43,0)),""),IFERROR(INDEX('4. Presupuesto Total '!$H$25:$H$43,MATCH(G439,'4. Presupuesto Total '!$B$25:$B$43,0)),))</f>
        <v>0</v>
      </c>
      <c r="I439" s="67"/>
      <c r="J439" s="67"/>
      <c r="K439" s="67"/>
      <c r="L439" s="67"/>
      <c r="M439" s="67"/>
      <c r="N439" s="67"/>
      <c r="O439" s="65">
        <f t="shared" si="77"/>
        <v>0</v>
      </c>
      <c r="P439" s="70"/>
      <c r="Q439" s="70"/>
      <c r="R439" s="70"/>
      <c r="S439" s="71"/>
      <c r="T439" s="71"/>
      <c r="U439" s="65">
        <f t="shared" si="78"/>
        <v>0</v>
      </c>
      <c r="V439" s="65">
        <f t="shared" si="79"/>
        <v>0</v>
      </c>
      <c r="W439" s="90">
        <f t="shared" si="80"/>
        <v>0</v>
      </c>
      <c r="X439" s="71"/>
      <c r="Y439" s="91"/>
      <c r="Z439" s="91"/>
      <c r="AA439" s="90">
        <f t="shared" si="81"/>
        <v>0</v>
      </c>
      <c r="AB439" s="73"/>
      <c r="AC439" s="92"/>
      <c r="AD439" s="91"/>
      <c r="AE439" s="90">
        <f t="shared" si="82"/>
        <v>0</v>
      </c>
      <c r="AF439" s="73"/>
      <c r="AG439" s="92"/>
      <c r="AH439" s="91"/>
      <c r="AI439" s="90">
        <f t="shared" si="83"/>
        <v>0</v>
      </c>
      <c r="AJ439" s="90">
        <f t="shared" si="84"/>
        <v>0</v>
      </c>
      <c r="AK439" s="90">
        <f t="shared" si="85"/>
        <v>0</v>
      </c>
      <c r="AL439" s="90">
        <f t="shared" si="86"/>
        <v>0</v>
      </c>
      <c r="AM439" s="73"/>
      <c r="AN439" s="73"/>
      <c r="AO439" s="90">
        <f t="shared" si="87"/>
        <v>0</v>
      </c>
      <c r="AR439" s="94" t="str">
        <f t="shared" si="88"/>
        <v/>
      </c>
      <c r="AS439" s="72">
        <f>IF(P439&gt;'Costes máximos'!$D$22,'Costes máximos'!$D$22,P439)</f>
        <v>0</v>
      </c>
      <c r="AT439" s="72">
        <f>IF(Q439&gt;'Costes máximos'!$D$22,'Costes máximos'!$D$22,Q439)</f>
        <v>0</v>
      </c>
      <c r="AU439" s="72">
        <f>IF(R439&gt;'Costes máximos'!$D$22,'Costes máximos'!$D$22,R439)</f>
        <v>0</v>
      </c>
      <c r="AV439" s="72">
        <f>IF(S439&gt;'Costes máximos'!$D$22,'Costes máximos'!$D$22,S439)</f>
        <v>0</v>
      </c>
      <c r="AW439" s="72">
        <f>IF(T439&gt;'Costes máximos'!$D$22,'Costes máximos'!$D$22,T439)</f>
        <v>0</v>
      </c>
    </row>
    <row r="440" spans="2:49" outlineLevel="1" x14ac:dyDescent="0.3">
      <c r="B440" s="101"/>
      <c r="C440" s="102"/>
      <c r="D440" s="102"/>
      <c r="E440" s="102"/>
      <c r="F440" s="65">
        <f>IFERROR(INDEX('2. Paquetes y Tareas'!$F$16:$F$65,MATCH(AR440,'2. Paquetes y Tareas'!$E$16:$E$65,0)),0)</f>
        <v>0</v>
      </c>
      <c r="G440" s="88"/>
      <c r="H440" s="66">
        <f>IF($C$48="Investigación industrial",IFERROR(INDEX('4. Presupuesto Total '!$G$25:$G$43,MATCH(G440,'4. Presupuesto Total '!$B$25:$B$43,0)),""),IFERROR(INDEX('4. Presupuesto Total '!$H$25:$H$43,MATCH(G440,'4. Presupuesto Total '!$B$25:$B$43,0)),))</f>
        <v>0</v>
      </c>
      <c r="I440" s="67"/>
      <c r="J440" s="67"/>
      <c r="K440" s="67"/>
      <c r="L440" s="67"/>
      <c r="M440" s="67"/>
      <c r="N440" s="67"/>
      <c r="O440" s="65">
        <f t="shared" si="77"/>
        <v>0</v>
      </c>
      <c r="P440" s="70"/>
      <c r="Q440" s="70"/>
      <c r="R440" s="70"/>
      <c r="S440" s="71"/>
      <c r="T440" s="71"/>
      <c r="U440" s="65">
        <f t="shared" si="78"/>
        <v>0</v>
      </c>
      <c r="V440" s="65">
        <f t="shared" si="79"/>
        <v>0</v>
      </c>
      <c r="W440" s="90">
        <f t="shared" si="80"/>
        <v>0</v>
      </c>
      <c r="X440" s="71"/>
      <c r="Y440" s="91"/>
      <c r="Z440" s="91"/>
      <c r="AA440" s="90">
        <f t="shared" si="81"/>
        <v>0</v>
      </c>
      <c r="AB440" s="73"/>
      <c r="AC440" s="92"/>
      <c r="AD440" s="91"/>
      <c r="AE440" s="90">
        <f t="shared" si="82"/>
        <v>0</v>
      </c>
      <c r="AF440" s="73"/>
      <c r="AG440" s="92"/>
      <c r="AH440" s="91"/>
      <c r="AI440" s="90">
        <f t="shared" si="83"/>
        <v>0</v>
      </c>
      <c r="AJ440" s="90">
        <f t="shared" si="84"/>
        <v>0</v>
      </c>
      <c r="AK440" s="90">
        <f t="shared" si="85"/>
        <v>0</v>
      </c>
      <c r="AL440" s="90">
        <f t="shared" si="86"/>
        <v>0</v>
      </c>
      <c r="AM440" s="73"/>
      <c r="AN440" s="73"/>
      <c r="AO440" s="90">
        <f t="shared" si="87"/>
        <v>0</v>
      </c>
      <c r="AR440" s="94" t="str">
        <f t="shared" si="88"/>
        <v/>
      </c>
      <c r="AS440" s="72">
        <f>IF(P440&gt;'Costes máximos'!$D$22,'Costes máximos'!$D$22,P440)</f>
        <v>0</v>
      </c>
      <c r="AT440" s="72">
        <f>IF(Q440&gt;'Costes máximos'!$D$22,'Costes máximos'!$D$22,Q440)</f>
        <v>0</v>
      </c>
      <c r="AU440" s="72">
        <f>IF(R440&gt;'Costes máximos'!$D$22,'Costes máximos'!$D$22,R440)</f>
        <v>0</v>
      </c>
      <c r="AV440" s="72">
        <f>IF(S440&gt;'Costes máximos'!$D$22,'Costes máximos'!$D$22,S440)</f>
        <v>0</v>
      </c>
      <c r="AW440" s="72">
        <f>IF(T440&gt;'Costes máximos'!$D$22,'Costes máximos'!$D$22,T440)</f>
        <v>0</v>
      </c>
    </row>
    <row r="441" spans="2:49" ht="15.6" customHeight="1" x14ac:dyDescent="0.3">
      <c r="W441" s="11"/>
      <c r="X441" s="11"/>
      <c r="Y441" s="11"/>
      <c r="Z441" s="11"/>
      <c r="AA441" s="11"/>
      <c r="AB441" s="11"/>
      <c r="AC441" s="11"/>
      <c r="AD441" s="11"/>
      <c r="AE441" s="11"/>
    </row>
    <row r="442" spans="2:49" ht="15.6" customHeight="1" x14ac:dyDescent="0.3">
      <c r="B442" s="114" t="s">
        <v>288</v>
      </c>
      <c r="C442" s="127">
        <f ca="1">SUMIF($E$51:$E$440,"=Investigación industrial",$AK$51:$AK$408)</f>
        <v>0</v>
      </c>
      <c r="E442" s="117" t="s">
        <v>171</v>
      </c>
      <c r="F442" s="89" t="str">
        <f ca="1">IF(C442&gt;C443,"Investigación industrial",IF(C443&gt;C442,"Desarrollo experimental","ninguna"))</f>
        <v>ninguna</v>
      </c>
      <c r="H442" s="184" t="s">
        <v>299</v>
      </c>
      <c r="I442" s="237"/>
      <c r="J442" s="237"/>
      <c r="K442" s="237"/>
      <c r="W442" s="11"/>
      <c r="X442" s="11"/>
      <c r="Y442" s="11"/>
      <c r="Z442" s="11"/>
      <c r="AA442" s="11"/>
      <c r="AB442" s="11"/>
      <c r="AC442" s="11"/>
      <c r="AD442" s="11"/>
      <c r="AE442" s="11"/>
    </row>
    <row r="443" spans="2:49" ht="15.6" customHeight="1" x14ac:dyDescent="0.3">
      <c r="B443" s="114" t="s">
        <v>289</v>
      </c>
      <c r="C443" s="127">
        <f ca="1">SUMIF($E$51:$E$440,"=Desarrollo experimental",$AK$51:$AK$408)</f>
        <v>0</v>
      </c>
      <c r="E443" s="237" t="str">
        <f ca="1">IF(F442=C48,"Alcance del proyecto correcto","Alcance del proyecto incorrecto")</f>
        <v>Alcance del proyecto incorrecto</v>
      </c>
      <c r="F443" s="237"/>
      <c r="H443" s="237"/>
      <c r="I443" s="237"/>
      <c r="J443" s="237"/>
      <c r="K443" s="237"/>
      <c r="W443" s="11"/>
      <c r="X443" s="11"/>
      <c r="Y443" s="11"/>
      <c r="Z443" s="11"/>
      <c r="AA443" s="11"/>
      <c r="AB443" s="11"/>
      <c r="AC443" s="11"/>
      <c r="AD443" s="11"/>
      <c r="AE443" s="11"/>
    </row>
    <row r="444" spans="2:49" x14ac:dyDescent="0.3">
      <c r="W444" s="11"/>
      <c r="X444" s="11"/>
      <c r="Y444" s="11"/>
      <c r="Z444" s="11"/>
      <c r="AA444" s="11"/>
      <c r="AB444" s="11"/>
      <c r="AC444" s="11"/>
      <c r="AD444" s="11"/>
      <c r="AE444" s="11"/>
    </row>
    <row r="445" spans="2:49" ht="24" customHeight="1" thickBot="1" x14ac:dyDescent="0.35">
      <c r="B445" s="202" t="s">
        <v>172</v>
      </c>
      <c r="C445" s="202"/>
      <c r="D445" s="202"/>
      <c r="E445" s="202"/>
      <c r="F445" s="202"/>
      <c r="G445" s="202"/>
      <c r="H445" s="202"/>
      <c r="I445" s="202"/>
      <c r="J445" s="202"/>
      <c r="K445" s="202"/>
      <c r="L445" s="202"/>
      <c r="M445" s="202"/>
      <c r="N445" s="11"/>
      <c r="O445" s="11"/>
      <c r="P445" s="11"/>
      <c r="Q445" s="11"/>
      <c r="R445" s="11"/>
      <c r="S445" s="11"/>
      <c r="T445" s="11"/>
      <c r="U445" s="11"/>
      <c r="V445" s="11"/>
      <c r="W445" s="11"/>
      <c r="X445" s="11"/>
      <c r="Y445" s="11"/>
      <c r="Z445" s="11"/>
      <c r="AA445" s="11"/>
      <c r="AB445" s="11"/>
      <c r="AC445" s="11"/>
      <c r="AD445" s="11"/>
      <c r="AE445" s="11"/>
    </row>
    <row r="446" spans="2:49" ht="15" thickTop="1" x14ac:dyDescent="0.3">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row>
    <row r="447" spans="2:49" ht="28.5" customHeight="1" x14ac:dyDescent="0.3">
      <c r="B447" s="69"/>
      <c r="C447" s="69"/>
      <c r="D447" s="69"/>
      <c r="E447" s="69"/>
      <c r="F447" s="69"/>
      <c r="G447" s="69"/>
      <c r="H447" s="69"/>
      <c r="I447" s="69"/>
      <c r="J447" s="233" t="s">
        <v>173</v>
      </c>
      <c r="K447" s="234"/>
      <c r="L447" s="234"/>
      <c r="M447" s="234"/>
      <c r="N447" s="234"/>
      <c r="O447" s="235"/>
      <c r="P447" s="233" t="s">
        <v>174</v>
      </c>
      <c r="Q447" s="234"/>
      <c r="R447" s="234"/>
      <c r="S447" s="235"/>
      <c r="T447" s="233" t="s">
        <v>175</v>
      </c>
      <c r="U447" s="234"/>
      <c r="V447" s="234"/>
      <c r="W447" s="235"/>
      <c r="X447" s="185" t="s">
        <v>176</v>
      </c>
      <c r="Y447" s="185"/>
      <c r="Z447" s="185"/>
      <c r="AA447" s="185"/>
      <c r="AB447" s="11"/>
      <c r="AC447" s="11"/>
      <c r="AD447" s="11"/>
      <c r="AE447" s="233" t="s">
        <v>139</v>
      </c>
      <c r="AF447" s="234"/>
      <c r="AG447" s="235"/>
      <c r="AH447" s="23"/>
    </row>
    <row r="448" spans="2:49" ht="57.6" customHeight="1" x14ac:dyDescent="0.3">
      <c r="B448" s="68" t="s">
        <v>64</v>
      </c>
      <c r="C448" s="68" t="s">
        <v>65</v>
      </c>
      <c r="D448" s="68" t="s">
        <v>140</v>
      </c>
      <c r="E448" s="68" t="s">
        <v>177</v>
      </c>
      <c r="F448" s="68" t="s">
        <v>142</v>
      </c>
      <c r="G448" s="68" t="s">
        <v>143</v>
      </c>
      <c r="H448" s="68" t="s">
        <v>112</v>
      </c>
      <c r="I448" s="68" t="s">
        <v>144</v>
      </c>
      <c r="J448" s="68" t="s">
        <v>159</v>
      </c>
      <c r="K448" s="68" t="s">
        <v>178</v>
      </c>
      <c r="L448" s="68" t="s">
        <v>179</v>
      </c>
      <c r="M448" s="68" t="s">
        <v>180</v>
      </c>
      <c r="N448" s="95" t="s">
        <v>157</v>
      </c>
      <c r="O448" s="63" t="s">
        <v>158</v>
      </c>
      <c r="P448" s="68" t="s">
        <v>159</v>
      </c>
      <c r="Q448" s="68" t="s">
        <v>162</v>
      </c>
      <c r="R448" s="95" t="s">
        <v>161</v>
      </c>
      <c r="S448" s="63" t="s">
        <v>158</v>
      </c>
      <c r="T448" s="74" t="s">
        <v>159</v>
      </c>
      <c r="U448" s="74" t="s">
        <v>162</v>
      </c>
      <c r="V448" s="95" t="s">
        <v>161</v>
      </c>
      <c r="W448" s="63" t="s">
        <v>158</v>
      </c>
      <c r="X448" s="74" t="s">
        <v>159</v>
      </c>
      <c r="Y448" s="75" t="s">
        <v>162</v>
      </c>
      <c r="Z448" s="63" t="s">
        <v>161</v>
      </c>
      <c r="AA448" s="63" t="s">
        <v>158</v>
      </c>
      <c r="AB448" s="63" t="s">
        <v>163</v>
      </c>
      <c r="AC448" s="63" t="s">
        <v>164</v>
      </c>
      <c r="AD448" s="63" t="s">
        <v>158</v>
      </c>
      <c r="AE448" s="74" t="s">
        <v>159</v>
      </c>
      <c r="AF448" s="75" t="s">
        <v>162</v>
      </c>
      <c r="AG448" s="63" t="s">
        <v>158</v>
      </c>
      <c r="AH448" s="23"/>
    </row>
    <row r="449" spans="2:44" x14ac:dyDescent="0.3">
      <c r="B449" s="101"/>
      <c r="C449" s="102"/>
      <c r="D449" s="102"/>
      <c r="E449" s="102"/>
      <c r="F449" s="145">
        <f>IFERROR(INDEX('2. Paquetes y Tareas'!$F$16:$F$65,MATCH(AR449,'2. Paquetes y Tareas'!$E$16:$E$65,0)),0)</f>
        <v>0</v>
      </c>
      <c r="G449" s="88"/>
      <c r="H449" s="146" t="str">
        <f>IF(E449="Sí",IFERROR(INDEX('4. Presupuesto Total '!$J$25:$J$43,MATCH(G51,'4. Presupuesto Total '!$B$25:$B$43,0)),""),IFERROR(INDEX('4. Presupuesto Total '!$I$25:$I$43,MATCH(G51,'4. Presupuesto Total '!$B$25:$B$43,0)),))</f>
        <v/>
      </c>
      <c r="I449" s="67"/>
      <c r="J449" s="71"/>
      <c r="K449" s="71"/>
      <c r="L449" s="71"/>
      <c r="M449" s="148">
        <f>K449*L449</f>
        <v>0</v>
      </c>
      <c r="N449" s="148">
        <f>IF(L449&gt;60,K449*60,K449*L449)</f>
        <v>0</v>
      </c>
      <c r="O449" s="147">
        <f t="shared" ref="O449" si="89">IFERROR(N449*$H449,0)</f>
        <v>0</v>
      </c>
      <c r="P449" s="71"/>
      <c r="Q449" s="91"/>
      <c r="R449" s="91"/>
      <c r="S449" s="147">
        <f t="shared" ref="S449:S498" si="90">IFERROR(R449*$H449,0)</f>
        <v>0</v>
      </c>
      <c r="T449" s="73"/>
      <c r="U449" s="92"/>
      <c r="V449" s="91"/>
      <c r="W449" s="147">
        <f t="shared" ref="W449:W498" si="91">IFERROR(V449*$H449,0)</f>
        <v>0</v>
      </c>
      <c r="X449" s="73"/>
      <c r="Y449" s="92"/>
      <c r="Z449" s="91"/>
      <c r="AA449" s="147">
        <f t="shared" ref="AA449" si="92">IFERROR(Z449*$H449,0)</f>
        <v>0</v>
      </c>
      <c r="AB449" s="147">
        <f>M449+Q449+U449+Y449</f>
        <v>0</v>
      </c>
      <c r="AC449" s="147">
        <f>N449+R449+V449+Z449</f>
        <v>0</v>
      </c>
      <c r="AD449" s="147">
        <f t="shared" ref="AD449" si="93">IFERROR(AC449*H449,0)</f>
        <v>0</v>
      </c>
      <c r="AE449" s="73"/>
      <c r="AF449" s="73"/>
      <c r="AG449" s="147">
        <f t="shared" ref="AG449:AG498" si="94">IFERROR(AF449*$H449,0)</f>
        <v>0</v>
      </c>
      <c r="AH449" s="23"/>
      <c r="AR449" s="94" t="str">
        <f t="shared" ref="AR449:AR498" si="95">CONCATENATE(B449,C449,D449)</f>
        <v/>
      </c>
    </row>
    <row r="450" spans="2:44" x14ac:dyDescent="0.3">
      <c r="B450" s="101"/>
      <c r="C450" s="102"/>
      <c r="D450" s="102"/>
      <c r="E450" s="102"/>
      <c r="F450" s="145">
        <f>IFERROR(INDEX('2. Paquetes y Tareas'!$F$16:$F$65,MATCH(AR450,'2. Paquetes y Tareas'!$E$16:$E$65,0)),0)</f>
        <v>0</v>
      </c>
      <c r="G450" s="88"/>
      <c r="H450" s="146">
        <f>IF(E450="Sí",IFERROR(INDEX('4. Presupuesto Total '!$J$25:$J$43,MATCH(G343,'4. Presupuesto Total '!$B$25:$B$43,0)),""),IFERROR(INDEX('4. Presupuesto Total '!$I$25:$I$43,MATCH(G343,'4. Presupuesto Total '!$B$25:$B$43,0)),))</f>
        <v>0</v>
      </c>
      <c r="I450" s="67"/>
      <c r="J450" s="71"/>
      <c r="K450" s="71"/>
      <c r="L450" s="71"/>
      <c r="M450" s="148">
        <f t="shared" ref="M450:M498" si="96">K450*L450</f>
        <v>0</v>
      </c>
      <c r="N450" s="148">
        <f t="shared" ref="N450:N498" si="97">IF(L450&gt;60,K450*60,K450*L450)</f>
        <v>0</v>
      </c>
      <c r="O450" s="147">
        <f t="shared" ref="O450:O498" si="98">IFERROR(N450*$H450,0)</f>
        <v>0</v>
      </c>
      <c r="P450" s="71"/>
      <c r="Q450" s="91"/>
      <c r="R450" s="91"/>
      <c r="S450" s="147">
        <f t="shared" si="90"/>
        <v>0</v>
      </c>
      <c r="T450" s="73"/>
      <c r="U450" s="92"/>
      <c r="V450" s="91"/>
      <c r="W450" s="147">
        <f t="shared" si="91"/>
        <v>0</v>
      </c>
      <c r="X450" s="73"/>
      <c r="Y450" s="92"/>
      <c r="Z450" s="91"/>
      <c r="AA450" s="147">
        <f t="shared" ref="AA450:AA498" si="99">IFERROR(Z450*$H450,0)</f>
        <v>0</v>
      </c>
      <c r="AB450" s="147">
        <f t="shared" ref="AB450:AB498" si="100">M450+Q450+U450+Y450</f>
        <v>0</v>
      </c>
      <c r="AC450" s="147">
        <f t="shared" ref="AC450:AC498" si="101">N450+R450+V450+Z450</f>
        <v>0</v>
      </c>
      <c r="AD450" s="147">
        <f t="shared" ref="AD450:AD498" si="102">IFERROR(AC450*H450,0)</f>
        <v>0</v>
      </c>
      <c r="AE450" s="73"/>
      <c r="AF450" s="73"/>
      <c r="AG450" s="147">
        <f t="shared" si="94"/>
        <v>0</v>
      </c>
      <c r="AH450" s="23"/>
      <c r="AR450" s="94" t="str">
        <f t="shared" si="95"/>
        <v/>
      </c>
    </row>
    <row r="451" spans="2:44" x14ac:dyDescent="0.3">
      <c r="B451" s="101"/>
      <c r="C451" s="102"/>
      <c r="D451" s="102"/>
      <c r="E451" s="102"/>
      <c r="F451" s="145">
        <f>IFERROR(INDEX('2. Paquetes y Tareas'!$F$16:$F$65,MATCH(AR451,'2. Paquetes y Tareas'!$E$16:$E$65,0)),0)</f>
        <v>0</v>
      </c>
      <c r="G451" s="88"/>
      <c r="H451" s="146">
        <f>IF(E451="Sí",IFERROR(INDEX('4. Presupuesto Total '!$J$25:$J$43,MATCH(G392,'4. Presupuesto Total '!$B$25:$B$43,0)),""),IFERROR(INDEX('4. Presupuesto Total '!$I$25:$I$43,MATCH(G392,'4. Presupuesto Total '!$B$25:$B$43,0)),))</f>
        <v>0</v>
      </c>
      <c r="I451" s="67"/>
      <c r="J451" s="71"/>
      <c r="K451" s="71"/>
      <c r="L451" s="71"/>
      <c r="M451" s="148">
        <f t="shared" si="96"/>
        <v>0</v>
      </c>
      <c r="N451" s="148">
        <f t="shared" si="97"/>
        <v>0</v>
      </c>
      <c r="O451" s="147">
        <f t="shared" si="98"/>
        <v>0</v>
      </c>
      <c r="P451" s="71"/>
      <c r="Q451" s="91"/>
      <c r="R451" s="91"/>
      <c r="S451" s="147">
        <f t="shared" si="90"/>
        <v>0</v>
      </c>
      <c r="T451" s="73"/>
      <c r="U451" s="92"/>
      <c r="V451" s="91"/>
      <c r="W451" s="147">
        <f t="shared" si="91"/>
        <v>0</v>
      </c>
      <c r="X451" s="73"/>
      <c r="Y451" s="92"/>
      <c r="Z451" s="91"/>
      <c r="AA451" s="147">
        <f t="shared" si="99"/>
        <v>0</v>
      </c>
      <c r="AB451" s="147">
        <f t="shared" si="100"/>
        <v>0</v>
      </c>
      <c r="AC451" s="147">
        <f t="shared" si="101"/>
        <v>0</v>
      </c>
      <c r="AD451" s="147">
        <f t="shared" si="102"/>
        <v>0</v>
      </c>
      <c r="AE451" s="73"/>
      <c r="AF451" s="73"/>
      <c r="AG451" s="147">
        <f t="shared" si="94"/>
        <v>0</v>
      </c>
      <c r="AH451" s="23"/>
      <c r="AR451" s="94" t="str">
        <f t="shared" si="95"/>
        <v/>
      </c>
    </row>
    <row r="452" spans="2:44" x14ac:dyDescent="0.3">
      <c r="B452" s="101"/>
      <c r="C452" s="102"/>
      <c r="D452" s="102"/>
      <c r="E452" s="102"/>
      <c r="F452" s="145">
        <f>IFERROR(INDEX('2. Paquetes y Tareas'!$F$16:$F$65,MATCH(AR452,'2. Paquetes y Tareas'!$E$16:$E$65,0)),0)</f>
        <v>0</v>
      </c>
      <c r="G452" s="88"/>
      <c r="H452" s="146">
        <f>IF(E452="Sí",IFERROR(INDEX('4. Presupuesto Total '!$J$25:$J$43,MATCH(G393,'4. Presupuesto Total '!$B$25:$B$43,0)),""),IFERROR(INDEX('4. Presupuesto Total '!$I$25:$I$43,MATCH(G393,'4. Presupuesto Total '!$B$25:$B$43,0)),))</f>
        <v>0</v>
      </c>
      <c r="I452" s="67" t="s">
        <v>92</v>
      </c>
      <c r="J452" s="71"/>
      <c r="K452" s="71"/>
      <c r="L452" s="71"/>
      <c r="M452" s="148">
        <f t="shared" si="96"/>
        <v>0</v>
      </c>
      <c r="N452" s="148">
        <f t="shared" si="97"/>
        <v>0</v>
      </c>
      <c r="O452" s="147">
        <f t="shared" si="98"/>
        <v>0</v>
      </c>
      <c r="P452" s="71"/>
      <c r="Q452" s="91"/>
      <c r="R452" s="91"/>
      <c r="S452" s="147">
        <f t="shared" si="90"/>
        <v>0</v>
      </c>
      <c r="T452" s="73"/>
      <c r="U452" s="92"/>
      <c r="V452" s="91"/>
      <c r="W452" s="147">
        <f t="shared" si="91"/>
        <v>0</v>
      </c>
      <c r="X452" s="73"/>
      <c r="Y452" s="92"/>
      <c r="Z452" s="91"/>
      <c r="AA452" s="147">
        <f t="shared" si="99"/>
        <v>0</v>
      </c>
      <c r="AB452" s="147">
        <f t="shared" si="100"/>
        <v>0</v>
      </c>
      <c r="AC452" s="147">
        <f t="shared" si="101"/>
        <v>0</v>
      </c>
      <c r="AD452" s="147">
        <f t="shared" si="102"/>
        <v>0</v>
      </c>
      <c r="AE452" s="73"/>
      <c r="AF452" s="73"/>
      <c r="AG452" s="147">
        <f t="shared" si="94"/>
        <v>0</v>
      </c>
      <c r="AH452" s="23"/>
      <c r="AR452" s="94" t="str">
        <f t="shared" si="95"/>
        <v/>
      </c>
    </row>
    <row r="453" spans="2:44" x14ac:dyDescent="0.3">
      <c r="B453" s="101"/>
      <c r="C453" s="102"/>
      <c r="D453" s="102"/>
      <c r="E453" s="102"/>
      <c r="F453" s="145">
        <f>IFERROR(INDEX('2. Paquetes y Tareas'!$F$16:$F$65,MATCH(AR453,'2. Paquetes y Tareas'!$E$16:$E$65,0)),0)</f>
        <v>0</v>
      </c>
      <c r="G453" s="88"/>
      <c r="H453" s="146">
        <f>IF(E453="Sí",IFERROR(INDEX('4. Presupuesto Total '!$J$25:$J$43,MATCH(G394,'4. Presupuesto Total '!$B$25:$B$43,0)),""),IFERROR(INDEX('4. Presupuesto Total '!$I$25:$I$43,MATCH(G394,'4. Presupuesto Total '!$B$25:$B$43,0)),))</f>
        <v>0</v>
      </c>
      <c r="I453" s="67"/>
      <c r="J453" s="71"/>
      <c r="K453" s="71"/>
      <c r="L453" s="71"/>
      <c r="M453" s="148">
        <f t="shared" si="96"/>
        <v>0</v>
      </c>
      <c r="N453" s="148">
        <f t="shared" si="97"/>
        <v>0</v>
      </c>
      <c r="O453" s="147">
        <f t="shared" si="98"/>
        <v>0</v>
      </c>
      <c r="P453" s="71"/>
      <c r="Q453" s="91"/>
      <c r="R453" s="91"/>
      <c r="S453" s="147">
        <f t="shared" si="90"/>
        <v>0</v>
      </c>
      <c r="T453" s="73"/>
      <c r="U453" s="92"/>
      <c r="V453" s="91"/>
      <c r="W453" s="147">
        <f t="shared" si="91"/>
        <v>0</v>
      </c>
      <c r="X453" s="73"/>
      <c r="Y453" s="92"/>
      <c r="Z453" s="91"/>
      <c r="AA453" s="147">
        <f t="shared" si="99"/>
        <v>0</v>
      </c>
      <c r="AB453" s="147">
        <f t="shared" si="100"/>
        <v>0</v>
      </c>
      <c r="AC453" s="147">
        <f t="shared" si="101"/>
        <v>0</v>
      </c>
      <c r="AD453" s="147">
        <f t="shared" si="102"/>
        <v>0</v>
      </c>
      <c r="AE453" s="73"/>
      <c r="AF453" s="73"/>
      <c r="AG453" s="147">
        <f t="shared" si="94"/>
        <v>0</v>
      </c>
      <c r="AH453" s="23"/>
      <c r="AR453" s="94" t="str">
        <f t="shared" si="95"/>
        <v/>
      </c>
    </row>
    <row r="454" spans="2:44" x14ac:dyDescent="0.3">
      <c r="B454" s="101"/>
      <c r="C454" s="102"/>
      <c r="D454" s="102"/>
      <c r="E454" s="102"/>
      <c r="F454" s="145">
        <f>IFERROR(INDEX('2. Paquetes y Tareas'!$F$16:$F$65,MATCH(AR454,'2. Paquetes y Tareas'!$E$16:$E$65,0)),0)</f>
        <v>0</v>
      </c>
      <c r="G454" s="88"/>
      <c r="H454" s="146">
        <f>IF(E454="Sí",IFERROR(INDEX('4. Presupuesto Total '!$J$25:$J$43,MATCH(G395,'4. Presupuesto Total '!$B$25:$B$43,0)),""),IFERROR(INDEX('4. Presupuesto Total '!$I$25:$I$43,MATCH(G395,'4. Presupuesto Total '!$B$25:$B$43,0)),))</f>
        <v>0</v>
      </c>
      <c r="I454" s="67"/>
      <c r="J454" s="71"/>
      <c r="K454" s="71"/>
      <c r="L454" s="71"/>
      <c r="M454" s="148">
        <f t="shared" si="96"/>
        <v>0</v>
      </c>
      <c r="N454" s="148">
        <f t="shared" si="97"/>
        <v>0</v>
      </c>
      <c r="O454" s="147">
        <f t="shared" si="98"/>
        <v>0</v>
      </c>
      <c r="P454" s="71"/>
      <c r="Q454" s="91"/>
      <c r="R454" s="91"/>
      <c r="S454" s="147">
        <f t="shared" si="90"/>
        <v>0</v>
      </c>
      <c r="T454" s="73"/>
      <c r="U454" s="92"/>
      <c r="V454" s="91"/>
      <c r="W454" s="147">
        <f t="shared" si="91"/>
        <v>0</v>
      </c>
      <c r="X454" s="73"/>
      <c r="Y454" s="92"/>
      <c r="Z454" s="91"/>
      <c r="AA454" s="147">
        <f t="shared" si="99"/>
        <v>0</v>
      </c>
      <c r="AB454" s="147">
        <f t="shared" si="100"/>
        <v>0</v>
      </c>
      <c r="AC454" s="147">
        <f t="shared" si="101"/>
        <v>0</v>
      </c>
      <c r="AD454" s="147">
        <f t="shared" si="102"/>
        <v>0</v>
      </c>
      <c r="AE454" s="73"/>
      <c r="AF454" s="73"/>
      <c r="AG454" s="147">
        <f t="shared" si="94"/>
        <v>0</v>
      </c>
      <c r="AH454" s="23"/>
      <c r="AR454" s="94" t="str">
        <f t="shared" si="95"/>
        <v/>
      </c>
    </row>
    <row r="455" spans="2:44" x14ac:dyDescent="0.3">
      <c r="B455" s="101"/>
      <c r="C455" s="102"/>
      <c r="D455" s="102"/>
      <c r="E455" s="102"/>
      <c r="F455" s="145">
        <f>IFERROR(INDEX('2. Paquetes y Tareas'!$F$16:$F$65,MATCH(AR455,'2. Paquetes y Tareas'!$E$16:$E$65,0)),0)</f>
        <v>0</v>
      </c>
      <c r="G455" s="88"/>
      <c r="H455" s="146">
        <f>IF(E455="Sí",IFERROR(INDEX('4. Presupuesto Total '!$J$25:$J$43,MATCH(G396,'4. Presupuesto Total '!$B$25:$B$43,0)),""),IFERROR(INDEX('4. Presupuesto Total '!$I$25:$I$43,MATCH(G396,'4. Presupuesto Total '!$B$25:$B$43,0)),))</f>
        <v>0</v>
      </c>
      <c r="I455" s="67"/>
      <c r="J455" s="71"/>
      <c r="K455" s="71"/>
      <c r="L455" s="71"/>
      <c r="M455" s="148">
        <f t="shared" si="96"/>
        <v>0</v>
      </c>
      <c r="N455" s="148">
        <f t="shared" si="97"/>
        <v>0</v>
      </c>
      <c r="O455" s="147">
        <f t="shared" si="98"/>
        <v>0</v>
      </c>
      <c r="P455" s="71"/>
      <c r="Q455" s="91"/>
      <c r="R455" s="91"/>
      <c r="S455" s="147">
        <f t="shared" si="90"/>
        <v>0</v>
      </c>
      <c r="T455" s="73"/>
      <c r="U455" s="92"/>
      <c r="V455" s="91"/>
      <c r="W455" s="147">
        <f t="shared" si="91"/>
        <v>0</v>
      </c>
      <c r="X455" s="73"/>
      <c r="Y455" s="92"/>
      <c r="Z455" s="91"/>
      <c r="AA455" s="147">
        <f t="shared" si="99"/>
        <v>0</v>
      </c>
      <c r="AB455" s="147">
        <f t="shared" si="100"/>
        <v>0</v>
      </c>
      <c r="AC455" s="147">
        <f t="shared" si="101"/>
        <v>0</v>
      </c>
      <c r="AD455" s="147">
        <f t="shared" si="102"/>
        <v>0</v>
      </c>
      <c r="AE455" s="73"/>
      <c r="AF455" s="73"/>
      <c r="AG455" s="147">
        <f t="shared" si="94"/>
        <v>0</v>
      </c>
      <c r="AH455" s="23"/>
      <c r="AR455" s="94" t="str">
        <f t="shared" si="95"/>
        <v/>
      </c>
    </row>
    <row r="456" spans="2:44" x14ac:dyDescent="0.3">
      <c r="B456" s="101"/>
      <c r="C456" s="102"/>
      <c r="D456" s="102"/>
      <c r="E456" s="102"/>
      <c r="F456" s="145">
        <f>IFERROR(INDEX('2. Paquetes y Tareas'!$F$16:$F$65,MATCH(AR456,'2. Paquetes y Tareas'!$E$16:$E$65,0)),0)</f>
        <v>0</v>
      </c>
      <c r="G456" s="88"/>
      <c r="H456" s="146">
        <f>IF(E456="Sí",IFERROR(INDEX('4. Presupuesto Total '!$J$25:$J$43,MATCH(G397,'4. Presupuesto Total '!$B$25:$B$43,0)),""),IFERROR(INDEX('4. Presupuesto Total '!$I$25:$I$43,MATCH(G397,'4. Presupuesto Total '!$B$25:$B$43,0)),))</f>
        <v>0</v>
      </c>
      <c r="I456" s="67"/>
      <c r="J456" s="71"/>
      <c r="K456" s="71"/>
      <c r="L456" s="71"/>
      <c r="M456" s="148">
        <f t="shared" si="96"/>
        <v>0</v>
      </c>
      <c r="N456" s="148">
        <f t="shared" si="97"/>
        <v>0</v>
      </c>
      <c r="O456" s="147">
        <f t="shared" si="98"/>
        <v>0</v>
      </c>
      <c r="P456" s="71"/>
      <c r="Q456" s="91"/>
      <c r="R456" s="91"/>
      <c r="S456" s="147">
        <f t="shared" si="90"/>
        <v>0</v>
      </c>
      <c r="T456" s="73"/>
      <c r="U456" s="92"/>
      <c r="V456" s="91"/>
      <c r="W456" s="147">
        <f t="shared" si="91"/>
        <v>0</v>
      </c>
      <c r="X456" s="73"/>
      <c r="Y456" s="92"/>
      <c r="Z456" s="91"/>
      <c r="AA456" s="147">
        <f t="shared" si="99"/>
        <v>0</v>
      </c>
      <c r="AB456" s="147">
        <f t="shared" si="100"/>
        <v>0</v>
      </c>
      <c r="AC456" s="147">
        <f t="shared" si="101"/>
        <v>0</v>
      </c>
      <c r="AD456" s="147">
        <f t="shared" si="102"/>
        <v>0</v>
      </c>
      <c r="AE456" s="73"/>
      <c r="AF456" s="73"/>
      <c r="AG456" s="147">
        <f t="shared" si="94"/>
        <v>0</v>
      </c>
      <c r="AH456" s="23"/>
      <c r="AR456" s="94" t="str">
        <f t="shared" si="95"/>
        <v/>
      </c>
    </row>
    <row r="457" spans="2:44" x14ac:dyDescent="0.3">
      <c r="B457" s="101"/>
      <c r="C457" s="102"/>
      <c r="D457" s="102"/>
      <c r="E457" s="102"/>
      <c r="F457" s="145">
        <f>IFERROR(INDEX('2. Paquetes y Tareas'!$F$16:$F$65,MATCH(AR457,'2. Paquetes y Tareas'!$E$16:$E$65,0)),0)</f>
        <v>0</v>
      </c>
      <c r="G457" s="88"/>
      <c r="H457" s="146">
        <f>IF(E457="Sí",IFERROR(INDEX('4. Presupuesto Total '!$J$25:$J$43,MATCH(G398,'4. Presupuesto Total '!$B$25:$B$43,0)),""),IFERROR(INDEX('4. Presupuesto Total '!$I$25:$I$43,MATCH(G398,'4. Presupuesto Total '!$B$25:$B$43,0)),))</f>
        <v>0</v>
      </c>
      <c r="I457" s="67"/>
      <c r="J457" s="71"/>
      <c r="K457" s="71"/>
      <c r="L457" s="71"/>
      <c r="M457" s="148">
        <f t="shared" si="96"/>
        <v>0</v>
      </c>
      <c r="N457" s="148">
        <f t="shared" si="97"/>
        <v>0</v>
      </c>
      <c r="O457" s="147">
        <f t="shared" si="98"/>
        <v>0</v>
      </c>
      <c r="P457" s="71"/>
      <c r="Q457" s="91"/>
      <c r="R457" s="91"/>
      <c r="S457" s="147">
        <f t="shared" si="90"/>
        <v>0</v>
      </c>
      <c r="T457" s="73"/>
      <c r="U457" s="92"/>
      <c r="V457" s="91"/>
      <c r="W457" s="147">
        <f t="shared" si="91"/>
        <v>0</v>
      </c>
      <c r="X457" s="73"/>
      <c r="Y457" s="92"/>
      <c r="Z457" s="91"/>
      <c r="AA457" s="147">
        <f t="shared" si="99"/>
        <v>0</v>
      </c>
      <c r="AB457" s="147">
        <f t="shared" si="100"/>
        <v>0</v>
      </c>
      <c r="AC457" s="147">
        <f t="shared" si="101"/>
        <v>0</v>
      </c>
      <c r="AD457" s="147">
        <f t="shared" si="102"/>
        <v>0</v>
      </c>
      <c r="AE457" s="73"/>
      <c r="AF457" s="73"/>
      <c r="AG457" s="147">
        <f t="shared" si="94"/>
        <v>0</v>
      </c>
      <c r="AH457" s="23"/>
      <c r="AR457" s="94" t="str">
        <f t="shared" si="95"/>
        <v/>
      </c>
    </row>
    <row r="458" spans="2:44" x14ac:dyDescent="0.3">
      <c r="B458" s="101"/>
      <c r="C458" s="102"/>
      <c r="D458" s="102"/>
      <c r="E458" s="102"/>
      <c r="F458" s="145">
        <f>IFERROR(INDEX('2. Paquetes y Tareas'!$F$16:$F$65,MATCH(AR458,'2. Paquetes y Tareas'!$E$16:$E$65,0)),0)</f>
        <v>0</v>
      </c>
      <c r="G458" s="88"/>
      <c r="H458" s="146">
        <f>IF(E458="Sí",IFERROR(INDEX('4. Presupuesto Total '!$J$25:$J$43,MATCH(G400,'4. Presupuesto Total '!$B$25:$B$43,0)),""),IFERROR(INDEX('4. Presupuesto Total '!$I$25:$I$43,MATCH(G400,'4. Presupuesto Total '!$B$25:$B$43,0)),))</f>
        <v>0</v>
      </c>
      <c r="I458" s="67"/>
      <c r="J458" s="71"/>
      <c r="K458" s="71"/>
      <c r="L458" s="71"/>
      <c r="M458" s="148">
        <f t="shared" si="96"/>
        <v>0</v>
      </c>
      <c r="N458" s="148">
        <f t="shared" si="97"/>
        <v>0</v>
      </c>
      <c r="O458" s="147">
        <f t="shared" si="98"/>
        <v>0</v>
      </c>
      <c r="P458" s="71"/>
      <c r="Q458" s="91"/>
      <c r="R458" s="91"/>
      <c r="S458" s="147">
        <f t="shared" si="90"/>
        <v>0</v>
      </c>
      <c r="T458" s="73"/>
      <c r="U458" s="92"/>
      <c r="V458" s="91"/>
      <c r="W458" s="147">
        <f t="shared" si="91"/>
        <v>0</v>
      </c>
      <c r="X458" s="73"/>
      <c r="Y458" s="92"/>
      <c r="Z458" s="91"/>
      <c r="AA458" s="147">
        <f t="shared" si="99"/>
        <v>0</v>
      </c>
      <c r="AB458" s="147">
        <f t="shared" si="100"/>
        <v>0</v>
      </c>
      <c r="AC458" s="147">
        <f t="shared" si="101"/>
        <v>0</v>
      </c>
      <c r="AD458" s="147">
        <f t="shared" si="102"/>
        <v>0</v>
      </c>
      <c r="AE458" s="73"/>
      <c r="AF458" s="73"/>
      <c r="AG458" s="147">
        <f t="shared" si="94"/>
        <v>0</v>
      </c>
      <c r="AH458" s="23"/>
      <c r="AR458" s="94" t="str">
        <f t="shared" si="95"/>
        <v/>
      </c>
    </row>
    <row r="459" spans="2:44" x14ac:dyDescent="0.3">
      <c r="B459" s="101"/>
      <c r="C459" s="102"/>
      <c r="D459" s="102"/>
      <c r="E459" s="102"/>
      <c r="F459" s="145">
        <f>IFERROR(INDEX('2. Paquetes y Tareas'!$F$16:$F$65,MATCH(AR459,'2. Paquetes y Tareas'!$E$16:$E$65,0)),0)</f>
        <v>0</v>
      </c>
      <c r="G459" s="88"/>
      <c r="H459" s="146">
        <f>IF(E459="Sí",IFERROR(INDEX('4. Presupuesto Total '!$J$25:$J$43,MATCH(G401,'4. Presupuesto Total '!$B$25:$B$43,0)),""),IFERROR(INDEX('4. Presupuesto Total '!$I$25:$I$43,MATCH(G401,'4. Presupuesto Total '!$B$25:$B$43,0)),))</f>
        <v>0</v>
      </c>
      <c r="I459" s="67"/>
      <c r="J459" s="71"/>
      <c r="K459" s="71"/>
      <c r="L459" s="71"/>
      <c r="M459" s="148">
        <f t="shared" si="96"/>
        <v>0</v>
      </c>
      <c r="N459" s="148">
        <f t="shared" si="97"/>
        <v>0</v>
      </c>
      <c r="O459" s="147">
        <f t="shared" si="98"/>
        <v>0</v>
      </c>
      <c r="P459" s="71"/>
      <c r="Q459" s="91"/>
      <c r="R459" s="91"/>
      <c r="S459" s="147">
        <f t="shared" si="90"/>
        <v>0</v>
      </c>
      <c r="T459" s="73"/>
      <c r="U459" s="92"/>
      <c r="V459" s="91"/>
      <c r="W459" s="147">
        <f t="shared" si="91"/>
        <v>0</v>
      </c>
      <c r="X459" s="73"/>
      <c r="Y459" s="92"/>
      <c r="Z459" s="91"/>
      <c r="AA459" s="147">
        <f t="shared" si="99"/>
        <v>0</v>
      </c>
      <c r="AB459" s="147">
        <f t="shared" si="100"/>
        <v>0</v>
      </c>
      <c r="AC459" s="147">
        <f t="shared" si="101"/>
        <v>0</v>
      </c>
      <c r="AD459" s="147">
        <f t="shared" si="102"/>
        <v>0</v>
      </c>
      <c r="AE459" s="73"/>
      <c r="AF459" s="73"/>
      <c r="AG459" s="147">
        <f t="shared" si="94"/>
        <v>0</v>
      </c>
      <c r="AH459" s="23"/>
      <c r="AR459" s="94" t="str">
        <f t="shared" si="95"/>
        <v/>
      </c>
    </row>
    <row r="460" spans="2:44" x14ac:dyDescent="0.3">
      <c r="B460" s="101"/>
      <c r="C460" s="102"/>
      <c r="D460" s="102"/>
      <c r="E460" s="102"/>
      <c r="F460" s="145">
        <f>IFERROR(INDEX('2. Paquetes y Tareas'!$F$16:$F$65,MATCH(AR460,'2. Paquetes y Tareas'!$E$16:$E$65,0)),0)</f>
        <v>0</v>
      </c>
      <c r="G460" s="88"/>
      <c r="H460" s="146">
        <f>IF(E460="Sí",IFERROR(INDEX('4. Presupuesto Total '!$J$25:$J$43,MATCH(G402,'4. Presupuesto Total '!$B$25:$B$43,0)),""),IFERROR(INDEX('4. Presupuesto Total '!$I$25:$I$43,MATCH(G402,'4. Presupuesto Total '!$B$25:$B$43,0)),))</f>
        <v>0</v>
      </c>
      <c r="I460" s="67"/>
      <c r="J460" s="71"/>
      <c r="K460" s="71"/>
      <c r="L460" s="71"/>
      <c r="M460" s="148">
        <f t="shared" si="96"/>
        <v>0</v>
      </c>
      <c r="N460" s="148">
        <f t="shared" si="97"/>
        <v>0</v>
      </c>
      <c r="O460" s="147">
        <f t="shared" si="98"/>
        <v>0</v>
      </c>
      <c r="P460" s="71"/>
      <c r="Q460" s="91"/>
      <c r="R460" s="91"/>
      <c r="S460" s="147">
        <f t="shared" si="90"/>
        <v>0</v>
      </c>
      <c r="T460" s="73"/>
      <c r="U460" s="92"/>
      <c r="V460" s="91"/>
      <c r="W460" s="147">
        <f t="shared" si="91"/>
        <v>0</v>
      </c>
      <c r="X460" s="73"/>
      <c r="Y460" s="92"/>
      <c r="Z460" s="91"/>
      <c r="AA460" s="147">
        <f t="shared" si="99"/>
        <v>0</v>
      </c>
      <c r="AB460" s="147">
        <f t="shared" si="100"/>
        <v>0</v>
      </c>
      <c r="AC460" s="147">
        <f t="shared" si="101"/>
        <v>0</v>
      </c>
      <c r="AD460" s="147">
        <f t="shared" si="102"/>
        <v>0</v>
      </c>
      <c r="AE460" s="73"/>
      <c r="AF460" s="73"/>
      <c r="AG460" s="147">
        <f t="shared" si="94"/>
        <v>0</v>
      </c>
      <c r="AH460" s="23"/>
      <c r="AR460" s="94" t="str">
        <f t="shared" si="95"/>
        <v/>
      </c>
    </row>
    <row r="461" spans="2:44" x14ac:dyDescent="0.3">
      <c r="B461" s="101"/>
      <c r="C461" s="102"/>
      <c r="D461" s="102"/>
      <c r="E461" s="102"/>
      <c r="F461" s="145">
        <f>IFERROR(INDEX('2. Paquetes y Tareas'!$F$16:$F$65,MATCH(AR461,'2. Paquetes y Tareas'!$E$16:$E$65,0)),0)</f>
        <v>0</v>
      </c>
      <c r="G461" s="88"/>
      <c r="H461" s="146">
        <f>IF(E461="Sí",IFERROR(INDEX('4. Presupuesto Total '!$J$25:$J$43,MATCH(G403,'4. Presupuesto Total '!$B$25:$B$43,0)),""),IFERROR(INDEX('4. Presupuesto Total '!$I$25:$I$43,MATCH(G403,'4. Presupuesto Total '!$B$25:$B$43,0)),))</f>
        <v>0</v>
      </c>
      <c r="I461" s="67"/>
      <c r="J461" s="71"/>
      <c r="K461" s="71"/>
      <c r="L461" s="71"/>
      <c r="M461" s="148">
        <f t="shared" si="96"/>
        <v>0</v>
      </c>
      <c r="N461" s="148">
        <f t="shared" si="97"/>
        <v>0</v>
      </c>
      <c r="O461" s="147">
        <f t="shared" si="98"/>
        <v>0</v>
      </c>
      <c r="P461" s="71"/>
      <c r="Q461" s="91"/>
      <c r="R461" s="91"/>
      <c r="S461" s="147">
        <f t="shared" si="90"/>
        <v>0</v>
      </c>
      <c r="T461" s="73"/>
      <c r="U461" s="92"/>
      <c r="V461" s="91"/>
      <c r="W461" s="147">
        <f t="shared" si="91"/>
        <v>0</v>
      </c>
      <c r="X461" s="73"/>
      <c r="Y461" s="92"/>
      <c r="Z461" s="91"/>
      <c r="AA461" s="147">
        <f t="shared" si="99"/>
        <v>0</v>
      </c>
      <c r="AB461" s="147">
        <f t="shared" si="100"/>
        <v>0</v>
      </c>
      <c r="AC461" s="147">
        <f t="shared" si="101"/>
        <v>0</v>
      </c>
      <c r="AD461" s="147">
        <f t="shared" si="102"/>
        <v>0</v>
      </c>
      <c r="AE461" s="73"/>
      <c r="AF461" s="73"/>
      <c r="AG461" s="147">
        <f t="shared" si="94"/>
        <v>0</v>
      </c>
      <c r="AH461" s="23"/>
      <c r="AR461" s="94" t="str">
        <f t="shared" si="95"/>
        <v/>
      </c>
    </row>
    <row r="462" spans="2:44" x14ac:dyDescent="0.3">
      <c r="B462" s="101"/>
      <c r="C462" s="102"/>
      <c r="D462" s="102"/>
      <c r="E462" s="102"/>
      <c r="F462" s="145">
        <f>IFERROR(INDEX('2. Paquetes y Tareas'!$F$16:$F$65,MATCH(AR462,'2. Paquetes y Tareas'!$E$16:$E$65,0)),0)</f>
        <v>0</v>
      </c>
      <c r="G462" s="88"/>
      <c r="H462" s="146">
        <f>IF(E462="Sí",IFERROR(INDEX('4. Presupuesto Total '!$J$25:$J$43,MATCH(G404,'4. Presupuesto Total '!$B$25:$B$43,0)),""),IFERROR(INDEX('4. Presupuesto Total '!$I$25:$I$43,MATCH(G404,'4. Presupuesto Total '!$B$25:$B$43,0)),))</f>
        <v>0</v>
      </c>
      <c r="I462" s="67"/>
      <c r="J462" s="71"/>
      <c r="K462" s="71"/>
      <c r="L462" s="71"/>
      <c r="M462" s="148">
        <f t="shared" si="96"/>
        <v>0</v>
      </c>
      <c r="N462" s="148">
        <f t="shared" si="97"/>
        <v>0</v>
      </c>
      <c r="O462" s="147">
        <f t="shared" si="98"/>
        <v>0</v>
      </c>
      <c r="P462" s="71"/>
      <c r="Q462" s="91"/>
      <c r="R462" s="91"/>
      <c r="S462" s="147">
        <f t="shared" si="90"/>
        <v>0</v>
      </c>
      <c r="T462" s="73"/>
      <c r="U462" s="92"/>
      <c r="V462" s="91"/>
      <c r="W462" s="147">
        <f t="shared" si="91"/>
        <v>0</v>
      </c>
      <c r="X462" s="73"/>
      <c r="Y462" s="92"/>
      <c r="Z462" s="91"/>
      <c r="AA462" s="147">
        <f t="shared" si="99"/>
        <v>0</v>
      </c>
      <c r="AB462" s="147">
        <f t="shared" si="100"/>
        <v>0</v>
      </c>
      <c r="AC462" s="147">
        <f t="shared" si="101"/>
        <v>0</v>
      </c>
      <c r="AD462" s="147">
        <f t="shared" si="102"/>
        <v>0</v>
      </c>
      <c r="AE462" s="73"/>
      <c r="AF462" s="73"/>
      <c r="AG462" s="147">
        <f t="shared" si="94"/>
        <v>0</v>
      </c>
      <c r="AH462" s="23"/>
      <c r="AR462" s="94" t="str">
        <f t="shared" si="95"/>
        <v/>
      </c>
    </row>
    <row r="463" spans="2:44" x14ac:dyDescent="0.3">
      <c r="B463" s="101"/>
      <c r="C463" s="102"/>
      <c r="D463" s="102"/>
      <c r="E463" s="102"/>
      <c r="F463" s="145">
        <f>IFERROR(INDEX('2. Paquetes y Tareas'!$F$16:$F$65,MATCH(AR463,'2. Paquetes y Tareas'!$E$16:$E$65,0)),0)</f>
        <v>0</v>
      </c>
      <c r="G463" s="88"/>
      <c r="H463" s="146">
        <f>IF(E463="Sí",IFERROR(INDEX('4. Presupuesto Total '!$J$25:$J$43,MATCH(G405,'4. Presupuesto Total '!$B$25:$B$43,0)),""),IFERROR(INDEX('4. Presupuesto Total '!$I$25:$I$43,MATCH(G405,'4. Presupuesto Total '!$B$25:$B$43,0)),))</f>
        <v>0</v>
      </c>
      <c r="I463" s="67"/>
      <c r="J463" s="71"/>
      <c r="K463" s="71"/>
      <c r="L463" s="71"/>
      <c r="M463" s="148">
        <f t="shared" si="96"/>
        <v>0</v>
      </c>
      <c r="N463" s="148">
        <f t="shared" si="97"/>
        <v>0</v>
      </c>
      <c r="O463" s="147">
        <f t="shared" si="98"/>
        <v>0</v>
      </c>
      <c r="P463" s="71"/>
      <c r="Q463" s="91"/>
      <c r="R463" s="91"/>
      <c r="S463" s="147">
        <f t="shared" si="90"/>
        <v>0</v>
      </c>
      <c r="T463" s="73"/>
      <c r="U463" s="92"/>
      <c r="V463" s="91"/>
      <c r="W463" s="147">
        <f t="shared" si="91"/>
        <v>0</v>
      </c>
      <c r="X463" s="73"/>
      <c r="Y463" s="92"/>
      <c r="Z463" s="91"/>
      <c r="AA463" s="147">
        <f t="shared" si="99"/>
        <v>0</v>
      </c>
      <c r="AB463" s="147">
        <f t="shared" si="100"/>
        <v>0</v>
      </c>
      <c r="AC463" s="147">
        <f t="shared" si="101"/>
        <v>0</v>
      </c>
      <c r="AD463" s="147">
        <f t="shared" si="102"/>
        <v>0</v>
      </c>
      <c r="AE463" s="73"/>
      <c r="AF463" s="73"/>
      <c r="AG463" s="147">
        <f t="shared" si="94"/>
        <v>0</v>
      </c>
      <c r="AH463" s="23"/>
      <c r="AR463" s="94" t="str">
        <f t="shared" si="95"/>
        <v/>
      </c>
    </row>
    <row r="464" spans="2:44" x14ac:dyDescent="0.3">
      <c r="B464" s="101"/>
      <c r="C464" s="102"/>
      <c r="D464" s="102"/>
      <c r="E464" s="102"/>
      <c r="F464" s="145">
        <f>IFERROR(INDEX('2. Paquetes y Tareas'!$F$16:$F$65,MATCH(AR464,'2. Paquetes y Tareas'!$E$16:$E$65,0)),0)</f>
        <v>0</v>
      </c>
      <c r="G464" s="88"/>
      <c r="H464" s="146">
        <f>IF(E464="Sí",IFERROR(INDEX('4. Presupuesto Total '!$J$25:$J$43,MATCH(G406,'4. Presupuesto Total '!$B$25:$B$43,0)),""),IFERROR(INDEX('4. Presupuesto Total '!$I$25:$I$43,MATCH(G406,'4. Presupuesto Total '!$B$25:$B$43,0)),))</f>
        <v>0</v>
      </c>
      <c r="I464" s="67"/>
      <c r="J464" s="71"/>
      <c r="K464" s="71"/>
      <c r="L464" s="71"/>
      <c r="M464" s="148">
        <f t="shared" si="96"/>
        <v>0</v>
      </c>
      <c r="N464" s="148">
        <f t="shared" si="97"/>
        <v>0</v>
      </c>
      <c r="O464" s="147">
        <f t="shared" si="98"/>
        <v>0</v>
      </c>
      <c r="P464" s="71"/>
      <c r="Q464" s="91"/>
      <c r="R464" s="91"/>
      <c r="S464" s="147">
        <f t="shared" si="90"/>
        <v>0</v>
      </c>
      <c r="T464" s="73"/>
      <c r="U464" s="92"/>
      <c r="V464" s="91"/>
      <c r="W464" s="147">
        <f t="shared" si="91"/>
        <v>0</v>
      </c>
      <c r="X464" s="73"/>
      <c r="Y464" s="92"/>
      <c r="Z464" s="91"/>
      <c r="AA464" s="147">
        <f t="shared" si="99"/>
        <v>0</v>
      </c>
      <c r="AB464" s="147">
        <f t="shared" si="100"/>
        <v>0</v>
      </c>
      <c r="AC464" s="147">
        <f t="shared" si="101"/>
        <v>0</v>
      </c>
      <c r="AD464" s="147">
        <f t="shared" si="102"/>
        <v>0</v>
      </c>
      <c r="AE464" s="73"/>
      <c r="AF464" s="73"/>
      <c r="AG464" s="147">
        <f t="shared" si="94"/>
        <v>0</v>
      </c>
      <c r="AH464" s="23"/>
      <c r="AR464" s="94" t="str">
        <f t="shared" si="95"/>
        <v/>
      </c>
    </row>
    <row r="465" spans="2:44" x14ac:dyDescent="0.3">
      <c r="B465" s="101"/>
      <c r="C465" s="102"/>
      <c r="D465" s="102"/>
      <c r="E465" s="102"/>
      <c r="F465" s="145">
        <f>IFERROR(INDEX('2. Paquetes y Tareas'!$F$16:$F$65,MATCH(AR465,'2. Paquetes y Tareas'!$E$16:$E$65,0)),0)</f>
        <v>0</v>
      </c>
      <c r="G465" s="88"/>
      <c r="H465" s="146">
        <f>IF(E465="Sí",IFERROR(INDEX('4. Presupuesto Total '!$J$25:$J$43,MATCH(G407,'4. Presupuesto Total '!$B$25:$B$43,0)),""),IFERROR(INDEX('4. Presupuesto Total '!$I$25:$I$43,MATCH(G407,'4. Presupuesto Total '!$B$25:$B$43,0)),))</f>
        <v>0</v>
      </c>
      <c r="I465" s="67"/>
      <c r="J465" s="71"/>
      <c r="K465" s="71"/>
      <c r="L465" s="71"/>
      <c r="M465" s="148">
        <f t="shared" si="96"/>
        <v>0</v>
      </c>
      <c r="N465" s="148">
        <f t="shared" si="97"/>
        <v>0</v>
      </c>
      <c r="O465" s="147">
        <f t="shared" si="98"/>
        <v>0</v>
      </c>
      <c r="P465" s="71"/>
      <c r="Q465" s="91"/>
      <c r="R465" s="91"/>
      <c r="S465" s="147">
        <f t="shared" si="90"/>
        <v>0</v>
      </c>
      <c r="T465" s="73"/>
      <c r="U465" s="92"/>
      <c r="V465" s="91"/>
      <c r="W465" s="147">
        <f t="shared" si="91"/>
        <v>0</v>
      </c>
      <c r="X465" s="73"/>
      <c r="Y465" s="92"/>
      <c r="Z465" s="91"/>
      <c r="AA465" s="147">
        <f t="shared" si="99"/>
        <v>0</v>
      </c>
      <c r="AB465" s="147">
        <f t="shared" si="100"/>
        <v>0</v>
      </c>
      <c r="AC465" s="147">
        <f t="shared" si="101"/>
        <v>0</v>
      </c>
      <c r="AD465" s="147">
        <f t="shared" si="102"/>
        <v>0</v>
      </c>
      <c r="AE465" s="73"/>
      <c r="AF465" s="73"/>
      <c r="AG465" s="147">
        <f t="shared" si="94"/>
        <v>0</v>
      </c>
      <c r="AH465" s="23"/>
      <c r="AR465" s="94" t="str">
        <f t="shared" si="95"/>
        <v/>
      </c>
    </row>
    <row r="466" spans="2:44" x14ac:dyDescent="0.3">
      <c r="B466" s="101"/>
      <c r="C466" s="102"/>
      <c r="D466" s="102"/>
      <c r="E466" s="102"/>
      <c r="F466" s="145">
        <f>IFERROR(INDEX('2. Paquetes y Tareas'!$F$16:$F$65,MATCH(AR466,'2. Paquetes y Tareas'!$E$16:$E$65,0)),0)</f>
        <v>0</v>
      </c>
      <c r="G466" s="88"/>
      <c r="H466" s="146">
        <f>IF(E466="Sí",IFERROR(INDEX('4. Presupuesto Total '!$J$25:$J$43,MATCH(G408,'4. Presupuesto Total '!$B$25:$B$43,0)),""),IFERROR(INDEX('4. Presupuesto Total '!$I$25:$I$43,MATCH(G408,'4. Presupuesto Total '!$B$25:$B$43,0)),))</f>
        <v>0</v>
      </c>
      <c r="I466" s="67"/>
      <c r="J466" s="71"/>
      <c r="K466" s="71"/>
      <c r="L466" s="71"/>
      <c r="M466" s="148">
        <f t="shared" si="96"/>
        <v>0</v>
      </c>
      <c r="N466" s="148">
        <f t="shared" si="97"/>
        <v>0</v>
      </c>
      <c r="O466" s="147">
        <f t="shared" si="98"/>
        <v>0</v>
      </c>
      <c r="P466" s="71"/>
      <c r="Q466" s="91"/>
      <c r="R466" s="91"/>
      <c r="S466" s="147">
        <f t="shared" si="90"/>
        <v>0</v>
      </c>
      <c r="T466" s="73"/>
      <c r="U466" s="92"/>
      <c r="V466" s="91"/>
      <c r="W466" s="147">
        <f t="shared" si="91"/>
        <v>0</v>
      </c>
      <c r="X466" s="73"/>
      <c r="Y466" s="92"/>
      <c r="Z466" s="91"/>
      <c r="AA466" s="147">
        <f t="shared" si="99"/>
        <v>0</v>
      </c>
      <c r="AB466" s="147">
        <f t="shared" si="100"/>
        <v>0</v>
      </c>
      <c r="AC466" s="147">
        <f t="shared" si="101"/>
        <v>0</v>
      </c>
      <c r="AD466" s="147">
        <f t="shared" si="102"/>
        <v>0</v>
      </c>
      <c r="AE466" s="73"/>
      <c r="AF466" s="73"/>
      <c r="AG466" s="147">
        <f t="shared" si="94"/>
        <v>0</v>
      </c>
      <c r="AH466" s="23"/>
      <c r="AR466" s="94" t="str">
        <f t="shared" si="95"/>
        <v/>
      </c>
    </row>
    <row r="467" spans="2:44" x14ac:dyDescent="0.3">
      <c r="B467" s="101"/>
      <c r="C467" s="102"/>
      <c r="D467" s="102"/>
      <c r="E467" s="102"/>
      <c r="F467" s="145">
        <f>IFERROR(INDEX('2. Paquetes y Tareas'!$F$16:$F$65,MATCH(AR467,'2. Paquetes y Tareas'!$E$16:$E$65,0)),0)</f>
        <v>0</v>
      </c>
      <c r="G467" s="88"/>
      <c r="H467" s="146">
        <f>IF(E467="Sí",IFERROR(INDEX('4. Presupuesto Total '!$J$25:$J$43,MATCH(G409,'4. Presupuesto Total '!$B$25:$B$43,0)),""),IFERROR(INDEX('4. Presupuesto Total '!$I$25:$I$43,MATCH(G409,'4. Presupuesto Total '!$B$25:$B$43,0)),))</f>
        <v>0</v>
      </c>
      <c r="I467" s="67"/>
      <c r="J467" s="71"/>
      <c r="K467" s="71"/>
      <c r="L467" s="71"/>
      <c r="M467" s="148">
        <f t="shared" si="96"/>
        <v>0</v>
      </c>
      <c r="N467" s="148">
        <f t="shared" si="97"/>
        <v>0</v>
      </c>
      <c r="O467" s="147">
        <f t="shared" si="98"/>
        <v>0</v>
      </c>
      <c r="P467" s="71"/>
      <c r="Q467" s="91"/>
      <c r="R467" s="91"/>
      <c r="S467" s="147">
        <f t="shared" si="90"/>
        <v>0</v>
      </c>
      <c r="T467" s="73"/>
      <c r="U467" s="92"/>
      <c r="V467" s="91"/>
      <c r="W467" s="147">
        <f t="shared" si="91"/>
        <v>0</v>
      </c>
      <c r="X467" s="73"/>
      <c r="Y467" s="92"/>
      <c r="Z467" s="91"/>
      <c r="AA467" s="147">
        <f t="shared" si="99"/>
        <v>0</v>
      </c>
      <c r="AB467" s="147">
        <f t="shared" si="100"/>
        <v>0</v>
      </c>
      <c r="AC467" s="147">
        <f t="shared" si="101"/>
        <v>0</v>
      </c>
      <c r="AD467" s="147">
        <f t="shared" si="102"/>
        <v>0</v>
      </c>
      <c r="AE467" s="73"/>
      <c r="AF467" s="73"/>
      <c r="AG467" s="147">
        <f t="shared" si="94"/>
        <v>0</v>
      </c>
      <c r="AH467" s="23"/>
      <c r="AR467" s="94" t="str">
        <f t="shared" si="95"/>
        <v/>
      </c>
    </row>
    <row r="468" spans="2:44" x14ac:dyDescent="0.3">
      <c r="B468" s="101"/>
      <c r="C468" s="102"/>
      <c r="D468" s="102"/>
      <c r="E468" s="102"/>
      <c r="F468" s="145">
        <f>IFERROR(INDEX('2. Paquetes y Tareas'!$F$16:$F$65,MATCH(AR468,'2. Paquetes y Tareas'!$E$16:$E$65,0)),0)</f>
        <v>0</v>
      </c>
      <c r="G468" s="88"/>
      <c r="H468" s="146">
        <f>IF(E468="Sí",IFERROR(INDEX('4. Presupuesto Total '!$J$25:$J$43,MATCH(G410,'4. Presupuesto Total '!$B$25:$B$43,0)),""),IFERROR(INDEX('4. Presupuesto Total '!$I$25:$I$43,MATCH(G410,'4. Presupuesto Total '!$B$25:$B$43,0)),))</f>
        <v>0</v>
      </c>
      <c r="I468" s="67"/>
      <c r="J468" s="71"/>
      <c r="K468" s="71"/>
      <c r="L468" s="71"/>
      <c r="M468" s="148">
        <f t="shared" si="96"/>
        <v>0</v>
      </c>
      <c r="N468" s="148">
        <f t="shared" si="97"/>
        <v>0</v>
      </c>
      <c r="O468" s="147">
        <f t="shared" si="98"/>
        <v>0</v>
      </c>
      <c r="P468" s="71"/>
      <c r="Q468" s="91"/>
      <c r="R468" s="91"/>
      <c r="S468" s="147">
        <f t="shared" si="90"/>
        <v>0</v>
      </c>
      <c r="T468" s="73"/>
      <c r="U468" s="92"/>
      <c r="V468" s="91"/>
      <c r="W468" s="147">
        <f t="shared" si="91"/>
        <v>0</v>
      </c>
      <c r="X468" s="73"/>
      <c r="Y468" s="92"/>
      <c r="Z468" s="91"/>
      <c r="AA468" s="147">
        <f t="shared" si="99"/>
        <v>0</v>
      </c>
      <c r="AB468" s="147">
        <f t="shared" si="100"/>
        <v>0</v>
      </c>
      <c r="AC468" s="147">
        <f t="shared" si="101"/>
        <v>0</v>
      </c>
      <c r="AD468" s="147">
        <f t="shared" si="102"/>
        <v>0</v>
      </c>
      <c r="AE468" s="73"/>
      <c r="AF468" s="73"/>
      <c r="AG468" s="147">
        <f t="shared" si="94"/>
        <v>0</v>
      </c>
      <c r="AH468" s="23"/>
      <c r="AR468" s="94" t="str">
        <f t="shared" si="95"/>
        <v/>
      </c>
    </row>
    <row r="469" spans="2:44" x14ac:dyDescent="0.3">
      <c r="B469" s="101"/>
      <c r="C469" s="102"/>
      <c r="D469" s="102"/>
      <c r="E469" s="102"/>
      <c r="F469" s="145">
        <f>IFERROR(INDEX('2. Paquetes y Tareas'!$F$16:$F$65,MATCH(AR469,'2. Paquetes y Tareas'!$E$16:$E$65,0)),0)</f>
        <v>0</v>
      </c>
      <c r="G469" s="88"/>
      <c r="H469" s="146">
        <f>IF(E469="Sí",IFERROR(INDEX('4. Presupuesto Total '!$J$25:$J$43,MATCH(G411,'4. Presupuesto Total '!$B$25:$B$43,0)),""),IFERROR(INDEX('4. Presupuesto Total '!$I$25:$I$43,MATCH(G411,'4. Presupuesto Total '!$B$25:$B$43,0)),))</f>
        <v>0</v>
      </c>
      <c r="I469" s="67"/>
      <c r="J469" s="71"/>
      <c r="K469" s="71"/>
      <c r="L469" s="71"/>
      <c r="M469" s="148">
        <f t="shared" si="96"/>
        <v>0</v>
      </c>
      <c r="N469" s="148">
        <f t="shared" si="97"/>
        <v>0</v>
      </c>
      <c r="O469" s="147">
        <f t="shared" si="98"/>
        <v>0</v>
      </c>
      <c r="P469" s="71"/>
      <c r="Q469" s="91"/>
      <c r="R469" s="91"/>
      <c r="S469" s="147">
        <f t="shared" si="90"/>
        <v>0</v>
      </c>
      <c r="T469" s="73"/>
      <c r="U469" s="92"/>
      <c r="V469" s="91"/>
      <c r="W469" s="147">
        <f t="shared" si="91"/>
        <v>0</v>
      </c>
      <c r="X469" s="73"/>
      <c r="Y469" s="92"/>
      <c r="Z469" s="91"/>
      <c r="AA469" s="147">
        <f t="shared" si="99"/>
        <v>0</v>
      </c>
      <c r="AB469" s="147">
        <f t="shared" si="100"/>
        <v>0</v>
      </c>
      <c r="AC469" s="147">
        <f t="shared" si="101"/>
        <v>0</v>
      </c>
      <c r="AD469" s="147">
        <f t="shared" si="102"/>
        <v>0</v>
      </c>
      <c r="AE469" s="73"/>
      <c r="AF469" s="73"/>
      <c r="AG469" s="147">
        <f t="shared" si="94"/>
        <v>0</v>
      </c>
      <c r="AH469" s="23"/>
      <c r="AR469" s="94" t="str">
        <f t="shared" si="95"/>
        <v/>
      </c>
    </row>
    <row r="470" spans="2:44" x14ac:dyDescent="0.3">
      <c r="B470" s="101"/>
      <c r="C470" s="102"/>
      <c r="D470" s="102"/>
      <c r="E470" s="102"/>
      <c r="F470" s="145">
        <f>IFERROR(INDEX('2. Paquetes y Tareas'!$F$16:$F$65,MATCH(AR470,'2. Paquetes y Tareas'!$E$16:$E$65,0)),0)</f>
        <v>0</v>
      </c>
      <c r="G470" s="88"/>
      <c r="H470" s="146">
        <f>IF(E470="Sí",IFERROR(INDEX('4. Presupuesto Total '!$J$25:$J$43,MATCH(G412,'4. Presupuesto Total '!$B$25:$B$43,0)),""),IFERROR(INDEX('4. Presupuesto Total '!$I$25:$I$43,MATCH(G412,'4. Presupuesto Total '!$B$25:$B$43,0)),))</f>
        <v>0</v>
      </c>
      <c r="I470" s="67"/>
      <c r="J470" s="71"/>
      <c r="K470" s="71"/>
      <c r="L470" s="71"/>
      <c r="M470" s="148">
        <f t="shared" si="96"/>
        <v>0</v>
      </c>
      <c r="N470" s="148">
        <f t="shared" si="97"/>
        <v>0</v>
      </c>
      <c r="O470" s="147">
        <f t="shared" si="98"/>
        <v>0</v>
      </c>
      <c r="P470" s="71"/>
      <c r="Q470" s="91"/>
      <c r="R470" s="91"/>
      <c r="S470" s="147">
        <f t="shared" si="90"/>
        <v>0</v>
      </c>
      <c r="T470" s="73"/>
      <c r="U470" s="92"/>
      <c r="V470" s="91"/>
      <c r="W470" s="147">
        <f t="shared" si="91"/>
        <v>0</v>
      </c>
      <c r="X470" s="73"/>
      <c r="Y470" s="92"/>
      <c r="Z470" s="91"/>
      <c r="AA470" s="147">
        <f t="shared" si="99"/>
        <v>0</v>
      </c>
      <c r="AB470" s="147">
        <f t="shared" si="100"/>
        <v>0</v>
      </c>
      <c r="AC470" s="147">
        <f t="shared" si="101"/>
        <v>0</v>
      </c>
      <c r="AD470" s="147">
        <f t="shared" si="102"/>
        <v>0</v>
      </c>
      <c r="AE470" s="73"/>
      <c r="AF470" s="73"/>
      <c r="AG470" s="147">
        <f t="shared" si="94"/>
        <v>0</v>
      </c>
      <c r="AH470" s="23"/>
      <c r="AR470" s="94" t="str">
        <f t="shared" si="95"/>
        <v/>
      </c>
    </row>
    <row r="471" spans="2:44" x14ac:dyDescent="0.3">
      <c r="B471" s="101"/>
      <c r="C471" s="102"/>
      <c r="D471" s="102"/>
      <c r="E471" s="102"/>
      <c r="F471" s="145">
        <f>IFERROR(INDEX('2. Paquetes y Tareas'!$F$16:$F$65,MATCH(AR471,'2. Paquetes y Tareas'!$E$16:$E$65,0)),0)</f>
        <v>0</v>
      </c>
      <c r="G471" s="88"/>
      <c r="H471" s="146">
        <f>IF(E471="Sí",IFERROR(INDEX('4. Presupuesto Total '!$J$25:$J$43,MATCH(G413,'4. Presupuesto Total '!$B$25:$B$43,0)),""),IFERROR(INDEX('4. Presupuesto Total '!$I$25:$I$43,MATCH(G413,'4. Presupuesto Total '!$B$25:$B$43,0)),))</f>
        <v>0</v>
      </c>
      <c r="I471" s="67"/>
      <c r="J471" s="71"/>
      <c r="K471" s="71"/>
      <c r="L471" s="71"/>
      <c r="M471" s="148">
        <f t="shared" si="96"/>
        <v>0</v>
      </c>
      <c r="N471" s="148">
        <f t="shared" si="97"/>
        <v>0</v>
      </c>
      <c r="O471" s="147">
        <f t="shared" si="98"/>
        <v>0</v>
      </c>
      <c r="P471" s="71"/>
      <c r="Q471" s="91"/>
      <c r="R471" s="91"/>
      <c r="S471" s="147">
        <f t="shared" si="90"/>
        <v>0</v>
      </c>
      <c r="T471" s="73"/>
      <c r="U471" s="92"/>
      <c r="V471" s="91"/>
      <c r="W471" s="147">
        <f t="shared" si="91"/>
        <v>0</v>
      </c>
      <c r="X471" s="73"/>
      <c r="Y471" s="92"/>
      <c r="Z471" s="91"/>
      <c r="AA471" s="147">
        <f t="shared" si="99"/>
        <v>0</v>
      </c>
      <c r="AB471" s="147">
        <f t="shared" si="100"/>
        <v>0</v>
      </c>
      <c r="AC471" s="147">
        <f t="shared" si="101"/>
        <v>0</v>
      </c>
      <c r="AD471" s="147">
        <f t="shared" si="102"/>
        <v>0</v>
      </c>
      <c r="AE471" s="73"/>
      <c r="AF471" s="73"/>
      <c r="AG471" s="147">
        <f t="shared" si="94"/>
        <v>0</v>
      </c>
      <c r="AH471" s="23"/>
      <c r="AR471" s="94" t="str">
        <f t="shared" si="95"/>
        <v/>
      </c>
    </row>
    <row r="472" spans="2:44" x14ac:dyDescent="0.3">
      <c r="B472" s="101"/>
      <c r="C472" s="102"/>
      <c r="D472" s="102"/>
      <c r="E472" s="102"/>
      <c r="F472" s="145">
        <f>IFERROR(INDEX('2. Paquetes y Tareas'!$F$16:$F$65,MATCH(AR472,'2. Paquetes y Tareas'!$E$16:$E$65,0)),0)</f>
        <v>0</v>
      </c>
      <c r="G472" s="88"/>
      <c r="H472" s="146">
        <f>IF(E472="Sí",IFERROR(INDEX('4. Presupuesto Total '!$J$25:$J$43,MATCH(G414,'4. Presupuesto Total '!$B$25:$B$43,0)),""),IFERROR(INDEX('4. Presupuesto Total '!$I$25:$I$43,MATCH(G414,'4. Presupuesto Total '!$B$25:$B$43,0)),))</f>
        <v>0</v>
      </c>
      <c r="I472" s="67"/>
      <c r="J472" s="71"/>
      <c r="K472" s="71"/>
      <c r="L472" s="71"/>
      <c r="M472" s="148">
        <f t="shared" si="96"/>
        <v>0</v>
      </c>
      <c r="N472" s="148">
        <f t="shared" si="97"/>
        <v>0</v>
      </c>
      <c r="O472" s="147">
        <f t="shared" si="98"/>
        <v>0</v>
      </c>
      <c r="P472" s="71"/>
      <c r="Q472" s="91"/>
      <c r="R472" s="91"/>
      <c r="S472" s="147">
        <f t="shared" si="90"/>
        <v>0</v>
      </c>
      <c r="T472" s="73"/>
      <c r="U472" s="92"/>
      <c r="V472" s="91"/>
      <c r="W472" s="147">
        <f t="shared" si="91"/>
        <v>0</v>
      </c>
      <c r="X472" s="73"/>
      <c r="Y472" s="92"/>
      <c r="Z472" s="91"/>
      <c r="AA472" s="147">
        <f t="shared" si="99"/>
        <v>0</v>
      </c>
      <c r="AB472" s="147">
        <f t="shared" si="100"/>
        <v>0</v>
      </c>
      <c r="AC472" s="147">
        <f t="shared" si="101"/>
        <v>0</v>
      </c>
      <c r="AD472" s="147">
        <f t="shared" si="102"/>
        <v>0</v>
      </c>
      <c r="AE472" s="73"/>
      <c r="AF472" s="73"/>
      <c r="AG472" s="147">
        <f t="shared" si="94"/>
        <v>0</v>
      </c>
      <c r="AH472" s="23"/>
      <c r="AR472" s="94" t="str">
        <f t="shared" si="95"/>
        <v/>
      </c>
    </row>
    <row r="473" spans="2:44" x14ac:dyDescent="0.3">
      <c r="B473" s="101"/>
      <c r="C473" s="102"/>
      <c r="D473" s="102"/>
      <c r="E473" s="102"/>
      <c r="F473" s="145">
        <f>IFERROR(INDEX('2. Paquetes y Tareas'!$F$16:$F$65,MATCH(AR473,'2. Paquetes y Tareas'!$E$16:$E$65,0)),0)</f>
        <v>0</v>
      </c>
      <c r="G473" s="88"/>
      <c r="H473" s="146">
        <f>IF(E473="Sí",IFERROR(INDEX('4. Presupuesto Total '!$J$25:$J$43,MATCH(G415,'4. Presupuesto Total '!$B$25:$B$43,0)),""),IFERROR(INDEX('4. Presupuesto Total '!$I$25:$I$43,MATCH(G415,'4. Presupuesto Total '!$B$25:$B$43,0)),))</f>
        <v>0</v>
      </c>
      <c r="I473" s="67"/>
      <c r="J473" s="71"/>
      <c r="K473" s="71"/>
      <c r="L473" s="71"/>
      <c r="M473" s="148">
        <f t="shared" si="96"/>
        <v>0</v>
      </c>
      <c r="N473" s="148">
        <f t="shared" si="97"/>
        <v>0</v>
      </c>
      <c r="O473" s="147">
        <f t="shared" si="98"/>
        <v>0</v>
      </c>
      <c r="P473" s="71"/>
      <c r="Q473" s="91"/>
      <c r="R473" s="91"/>
      <c r="S473" s="147">
        <f t="shared" si="90"/>
        <v>0</v>
      </c>
      <c r="T473" s="73"/>
      <c r="U473" s="92"/>
      <c r="V473" s="91"/>
      <c r="W473" s="147">
        <f t="shared" si="91"/>
        <v>0</v>
      </c>
      <c r="X473" s="73"/>
      <c r="Y473" s="92"/>
      <c r="Z473" s="91"/>
      <c r="AA473" s="147">
        <f t="shared" si="99"/>
        <v>0</v>
      </c>
      <c r="AB473" s="147">
        <f t="shared" si="100"/>
        <v>0</v>
      </c>
      <c r="AC473" s="147">
        <f t="shared" si="101"/>
        <v>0</v>
      </c>
      <c r="AD473" s="147">
        <f t="shared" si="102"/>
        <v>0</v>
      </c>
      <c r="AE473" s="73"/>
      <c r="AF473" s="73"/>
      <c r="AG473" s="147">
        <f t="shared" si="94"/>
        <v>0</v>
      </c>
      <c r="AH473" s="23"/>
      <c r="AR473" s="94" t="str">
        <f t="shared" si="95"/>
        <v/>
      </c>
    </row>
    <row r="474" spans="2:44" x14ac:dyDescent="0.3">
      <c r="B474" s="101"/>
      <c r="C474" s="102"/>
      <c r="D474" s="102"/>
      <c r="E474" s="102"/>
      <c r="F474" s="145">
        <f>IFERROR(INDEX('2. Paquetes y Tareas'!$F$16:$F$65,MATCH(AR474,'2. Paquetes y Tareas'!$E$16:$E$65,0)),0)</f>
        <v>0</v>
      </c>
      <c r="G474" s="88"/>
      <c r="H474" s="146">
        <f>IF(E474="Sí",IFERROR(INDEX('4. Presupuesto Total '!$J$25:$J$43,MATCH(G416,'4. Presupuesto Total '!$B$25:$B$43,0)),""),IFERROR(INDEX('4. Presupuesto Total '!$I$25:$I$43,MATCH(G416,'4. Presupuesto Total '!$B$25:$B$43,0)),))</f>
        <v>0</v>
      </c>
      <c r="I474" s="67"/>
      <c r="J474" s="71"/>
      <c r="K474" s="71"/>
      <c r="L474" s="71"/>
      <c r="M474" s="148">
        <f t="shared" si="96"/>
        <v>0</v>
      </c>
      <c r="N474" s="148">
        <f t="shared" si="97"/>
        <v>0</v>
      </c>
      <c r="O474" s="147">
        <f t="shared" si="98"/>
        <v>0</v>
      </c>
      <c r="P474" s="71"/>
      <c r="Q474" s="91"/>
      <c r="R474" s="91"/>
      <c r="S474" s="147">
        <f t="shared" si="90"/>
        <v>0</v>
      </c>
      <c r="T474" s="73"/>
      <c r="U474" s="92"/>
      <c r="V474" s="91"/>
      <c r="W474" s="147">
        <f t="shared" si="91"/>
        <v>0</v>
      </c>
      <c r="X474" s="73"/>
      <c r="Y474" s="92"/>
      <c r="Z474" s="91"/>
      <c r="AA474" s="147">
        <f t="shared" si="99"/>
        <v>0</v>
      </c>
      <c r="AB474" s="147">
        <f t="shared" si="100"/>
        <v>0</v>
      </c>
      <c r="AC474" s="147">
        <f t="shared" si="101"/>
        <v>0</v>
      </c>
      <c r="AD474" s="147">
        <f t="shared" si="102"/>
        <v>0</v>
      </c>
      <c r="AE474" s="73"/>
      <c r="AF474" s="73"/>
      <c r="AG474" s="147">
        <f t="shared" si="94"/>
        <v>0</v>
      </c>
      <c r="AH474" s="23"/>
      <c r="AR474" s="94" t="str">
        <f t="shared" si="95"/>
        <v/>
      </c>
    </row>
    <row r="475" spans="2:44" x14ac:dyDescent="0.3">
      <c r="B475" s="101"/>
      <c r="C475" s="102"/>
      <c r="D475" s="102"/>
      <c r="E475" s="102"/>
      <c r="F475" s="145">
        <f>IFERROR(INDEX('2. Paquetes y Tareas'!$F$16:$F$65,MATCH(AR475,'2. Paquetes y Tareas'!$E$16:$E$65,0)),0)</f>
        <v>0</v>
      </c>
      <c r="G475" s="88"/>
      <c r="H475" s="146">
        <f>IF(E475="Sí",IFERROR(INDEX('4. Presupuesto Total '!$J$25:$J$43,MATCH(G417,'4. Presupuesto Total '!$B$25:$B$43,0)),""),IFERROR(INDEX('4. Presupuesto Total '!$I$25:$I$43,MATCH(G417,'4. Presupuesto Total '!$B$25:$B$43,0)),))</f>
        <v>0</v>
      </c>
      <c r="I475" s="67"/>
      <c r="J475" s="71"/>
      <c r="K475" s="71"/>
      <c r="L475" s="71"/>
      <c r="M475" s="148">
        <f t="shared" si="96"/>
        <v>0</v>
      </c>
      <c r="N475" s="148">
        <f t="shared" si="97"/>
        <v>0</v>
      </c>
      <c r="O475" s="147">
        <f t="shared" si="98"/>
        <v>0</v>
      </c>
      <c r="P475" s="71"/>
      <c r="Q475" s="91"/>
      <c r="R475" s="91"/>
      <c r="S475" s="147">
        <f t="shared" si="90"/>
        <v>0</v>
      </c>
      <c r="T475" s="73"/>
      <c r="U475" s="92"/>
      <c r="V475" s="91"/>
      <c r="W475" s="147">
        <f t="shared" si="91"/>
        <v>0</v>
      </c>
      <c r="X475" s="73"/>
      <c r="Y475" s="92"/>
      <c r="Z475" s="91"/>
      <c r="AA475" s="147">
        <f t="shared" si="99"/>
        <v>0</v>
      </c>
      <c r="AB475" s="147">
        <f t="shared" si="100"/>
        <v>0</v>
      </c>
      <c r="AC475" s="147">
        <f t="shared" si="101"/>
        <v>0</v>
      </c>
      <c r="AD475" s="147">
        <f t="shared" si="102"/>
        <v>0</v>
      </c>
      <c r="AE475" s="73"/>
      <c r="AF475" s="73"/>
      <c r="AG475" s="147">
        <f t="shared" si="94"/>
        <v>0</v>
      </c>
      <c r="AH475" s="23"/>
      <c r="AR475" s="94" t="str">
        <f t="shared" si="95"/>
        <v/>
      </c>
    </row>
    <row r="476" spans="2:44" x14ac:dyDescent="0.3">
      <c r="B476" s="101"/>
      <c r="C476" s="102"/>
      <c r="D476" s="102"/>
      <c r="E476" s="102"/>
      <c r="F476" s="145">
        <f>IFERROR(INDEX('2. Paquetes y Tareas'!$F$16:$F$65,MATCH(AR476,'2. Paquetes y Tareas'!$E$16:$E$65,0)),0)</f>
        <v>0</v>
      </c>
      <c r="G476" s="88"/>
      <c r="H476" s="146">
        <f>IF(E476="Sí",IFERROR(INDEX('4. Presupuesto Total '!$J$25:$J$43,MATCH(G418,'4. Presupuesto Total '!$B$25:$B$43,0)),""),IFERROR(INDEX('4. Presupuesto Total '!$I$25:$I$43,MATCH(G418,'4. Presupuesto Total '!$B$25:$B$43,0)),))</f>
        <v>0</v>
      </c>
      <c r="I476" s="67" t="s">
        <v>92</v>
      </c>
      <c r="J476" s="71"/>
      <c r="K476" s="71"/>
      <c r="L476" s="71"/>
      <c r="M476" s="148">
        <f t="shared" si="96"/>
        <v>0</v>
      </c>
      <c r="N476" s="148">
        <f t="shared" si="97"/>
        <v>0</v>
      </c>
      <c r="O476" s="147">
        <f t="shared" si="98"/>
        <v>0</v>
      </c>
      <c r="P476" s="71"/>
      <c r="Q476" s="91"/>
      <c r="R476" s="91"/>
      <c r="S476" s="147">
        <f t="shared" si="90"/>
        <v>0</v>
      </c>
      <c r="T476" s="73"/>
      <c r="U476" s="92"/>
      <c r="V476" s="91"/>
      <c r="W476" s="147">
        <f t="shared" si="91"/>
        <v>0</v>
      </c>
      <c r="X476" s="73"/>
      <c r="Y476" s="92"/>
      <c r="Z476" s="91"/>
      <c r="AA476" s="147">
        <f t="shared" si="99"/>
        <v>0</v>
      </c>
      <c r="AB476" s="147">
        <f t="shared" si="100"/>
        <v>0</v>
      </c>
      <c r="AC476" s="147">
        <f t="shared" si="101"/>
        <v>0</v>
      </c>
      <c r="AD476" s="147">
        <f t="shared" si="102"/>
        <v>0</v>
      </c>
      <c r="AE476" s="73"/>
      <c r="AF476" s="73"/>
      <c r="AG476" s="147">
        <f t="shared" si="94"/>
        <v>0</v>
      </c>
      <c r="AH476" s="23"/>
      <c r="AR476" s="94" t="str">
        <f t="shared" si="95"/>
        <v/>
      </c>
    </row>
    <row r="477" spans="2:44" x14ac:dyDescent="0.3">
      <c r="B477" s="101"/>
      <c r="C477" s="102"/>
      <c r="D477" s="102"/>
      <c r="E477" s="102"/>
      <c r="F477" s="145">
        <f>IFERROR(INDEX('2. Paquetes y Tareas'!$F$16:$F$65,MATCH(AR477,'2. Paquetes y Tareas'!$E$16:$E$65,0)),0)</f>
        <v>0</v>
      </c>
      <c r="G477" s="88"/>
      <c r="H477" s="146">
        <f>IF(E477="Sí",IFERROR(INDEX('4. Presupuesto Total '!$J$25:$J$43,MATCH(G419,'4. Presupuesto Total '!$B$25:$B$43,0)),""),IFERROR(INDEX('4. Presupuesto Total '!$I$25:$I$43,MATCH(G419,'4. Presupuesto Total '!$B$25:$B$43,0)),))</f>
        <v>0</v>
      </c>
      <c r="I477" s="67"/>
      <c r="J477" s="71"/>
      <c r="K477" s="71"/>
      <c r="L477" s="71"/>
      <c r="M477" s="148">
        <f t="shared" si="96"/>
        <v>0</v>
      </c>
      <c r="N477" s="148">
        <f t="shared" si="97"/>
        <v>0</v>
      </c>
      <c r="O477" s="147">
        <f t="shared" si="98"/>
        <v>0</v>
      </c>
      <c r="P477" s="71"/>
      <c r="Q477" s="91"/>
      <c r="R477" s="91"/>
      <c r="S477" s="147">
        <f t="shared" si="90"/>
        <v>0</v>
      </c>
      <c r="T477" s="73"/>
      <c r="U477" s="92"/>
      <c r="V477" s="91"/>
      <c r="W477" s="147">
        <f t="shared" si="91"/>
        <v>0</v>
      </c>
      <c r="X477" s="73"/>
      <c r="Y477" s="92"/>
      <c r="Z477" s="91"/>
      <c r="AA477" s="147">
        <f t="shared" si="99"/>
        <v>0</v>
      </c>
      <c r="AB477" s="147">
        <f t="shared" si="100"/>
        <v>0</v>
      </c>
      <c r="AC477" s="147">
        <f t="shared" si="101"/>
        <v>0</v>
      </c>
      <c r="AD477" s="147">
        <f t="shared" si="102"/>
        <v>0</v>
      </c>
      <c r="AE477" s="73"/>
      <c r="AF477" s="73"/>
      <c r="AG477" s="147">
        <f t="shared" si="94"/>
        <v>0</v>
      </c>
      <c r="AH477" s="23"/>
      <c r="AR477" s="94" t="str">
        <f t="shared" si="95"/>
        <v/>
      </c>
    </row>
    <row r="478" spans="2:44" x14ac:dyDescent="0.3">
      <c r="B478" s="101"/>
      <c r="C478" s="102"/>
      <c r="D478" s="102"/>
      <c r="E478" s="102"/>
      <c r="F478" s="145">
        <f>IFERROR(INDEX('2. Paquetes y Tareas'!$F$16:$F$65,MATCH(AR478,'2. Paquetes y Tareas'!$E$16:$E$65,0)),0)</f>
        <v>0</v>
      </c>
      <c r="G478" s="88"/>
      <c r="H478" s="146">
        <f>IF(E478="Sí",IFERROR(INDEX('4. Presupuesto Total '!$J$25:$J$43,MATCH(G420,'4. Presupuesto Total '!$B$25:$B$43,0)),""),IFERROR(INDEX('4. Presupuesto Total '!$I$25:$I$43,MATCH(G420,'4. Presupuesto Total '!$B$25:$B$43,0)),))</f>
        <v>0</v>
      </c>
      <c r="I478" s="67"/>
      <c r="J478" s="71"/>
      <c r="K478" s="71"/>
      <c r="L478" s="71"/>
      <c r="M478" s="148">
        <f t="shared" si="96"/>
        <v>0</v>
      </c>
      <c r="N478" s="148">
        <f t="shared" si="97"/>
        <v>0</v>
      </c>
      <c r="O478" s="147">
        <f t="shared" si="98"/>
        <v>0</v>
      </c>
      <c r="P478" s="71"/>
      <c r="Q478" s="91"/>
      <c r="R478" s="91"/>
      <c r="S478" s="147">
        <f t="shared" si="90"/>
        <v>0</v>
      </c>
      <c r="T478" s="73"/>
      <c r="U478" s="92"/>
      <c r="V478" s="91"/>
      <c r="W478" s="147">
        <f t="shared" si="91"/>
        <v>0</v>
      </c>
      <c r="X478" s="73"/>
      <c r="Y478" s="92"/>
      <c r="Z478" s="91"/>
      <c r="AA478" s="147">
        <f t="shared" si="99"/>
        <v>0</v>
      </c>
      <c r="AB478" s="147">
        <f t="shared" si="100"/>
        <v>0</v>
      </c>
      <c r="AC478" s="147">
        <f t="shared" si="101"/>
        <v>0</v>
      </c>
      <c r="AD478" s="147">
        <f t="shared" si="102"/>
        <v>0</v>
      </c>
      <c r="AE478" s="73"/>
      <c r="AF478" s="73"/>
      <c r="AG478" s="147">
        <f t="shared" si="94"/>
        <v>0</v>
      </c>
      <c r="AH478" s="23"/>
      <c r="AR478" s="94" t="str">
        <f t="shared" si="95"/>
        <v/>
      </c>
    </row>
    <row r="479" spans="2:44" x14ac:dyDescent="0.3">
      <c r="B479" s="101"/>
      <c r="C479" s="102"/>
      <c r="D479" s="102"/>
      <c r="E479" s="102"/>
      <c r="F479" s="145">
        <f>IFERROR(INDEX('2. Paquetes y Tareas'!$F$16:$F$65,MATCH(AR479,'2. Paquetes y Tareas'!$E$16:$E$65,0)),0)</f>
        <v>0</v>
      </c>
      <c r="G479" s="88"/>
      <c r="H479" s="146">
        <f>IF(E479="Sí",IFERROR(INDEX('4. Presupuesto Total '!$J$25:$J$43,MATCH(G421,'4. Presupuesto Total '!$B$25:$B$43,0)),""),IFERROR(INDEX('4. Presupuesto Total '!$I$25:$I$43,MATCH(G421,'4. Presupuesto Total '!$B$25:$B$43,0)),))</f>
        <v>0</v>
      </c>
      <c r="I479" s="67"/>
      <c r="J479" s="71"/>
      <c r="K479" s="71"/>
      <c r="L479" s="71"/>
      <c r="M479" s="148">
        <f t="shared" si="96"/>
        <v>0</v>
      </c>
      <c r="N479" s="148">
        <f t="shared" si="97"/>
        <v>0</v>
      </c>
      <c r="O479" s="147">
        <f t="shared" si="98"/>
        <v>0</v>
      </c>
      <c r="P479" s="71"/>
      <c r="Q479" s="91"/>
      <c r="R479" s="91"/>
      <c r="S479" s="147">
        <f t="shared" si="90"/>
        <v>0</v>
      </c>
      <c r="T479" s="73"/>
      <c r="U479" s="92"/>
      <c r="V479" s="91"/>
      <c r="W479" s="147">
        <f t="shared" si="91"/>
        <v>0</v>
      </c>
      <c r="X479" s="73"/>
      <c r="Y479" s="92"/>
      <c r="Z479" s="91"/>
      <c r="AA479" s="147">
        <f t="shared" si="99"/>
        <v>0</v>
      </c>
      <c r="AB479" s="147">
        <f t="shared" si="100"/>
        <v>0</v>
      </c>
      <c r="AC479" s="147">
        <f t="shared" si="101"/>
        <v>0</v>
      </c>
      <c r="AD479" s="147">
        <f t="shared" si="102"/>
        <v>0</v>
      </c>
      <c r="AE479" s="73"/>
      <c r="AF479" s="73"/>
      <c r="AG479" s="147">
        <f t="shared" si="94"/>
        <v>0</v>
      </c>
      <c r="AH479" s="23"/>
      <c r="AR479" s="94" t="str">
        <f t="shared" si="95"/>
        <v/>
      </c>
    </row>
    <row r="480" spans="2:44" x14ac:dyDescent="0.3">
      <c r="B480" s="101"/>
      <c r="C480" s="102"/>
      <c r="D480" s="102"/>
      <c r="E480" s="102"/>
      <c r="F480" s="145">
        <f>IFERROR(INDEX('2. Paquetes y Tareas'!$F$16:$F$65,MATCH(AR480,'2. Paquetes y Tareas'!$E$16:$E$65,0)),0)</f>
        <v>0</v>
      </c>
      <c r="G480" s="88"/>
      <c r="H480" s="146">
        <f>IF(E480="Sí",IFERROR(INDEX('4. Presupuesto Total '!$J$25:$J$43,MATCH(G422,'4. Presupuesto Total '!$B$25:$B$43,0)),""),IFERROR(INDEX('4. Presupuesto Total '!$I$25:$I$43,MATCH(G422,'4. Presupuesto Total '!$B$25:$B$43,0)),))</f>
        <v>0</v>
      </c>
      <c r="I480" s="67"/>
      <c r="J480" s="71"/>
      <c r="K480" s="71"/>
      <c r="L480" s="71"/>
      <c r="M480" s="148">
        <f t="shared" si="96"/>
        <v>0</v>
      </c>
      <c r="N480" s="148">
        <f t="shared" si="97"/>
        <v>0</v>
      </c>
      <c r="O480" s="147">
        <f t="shared" si="98"/>
        <v>0</v>
      </c>
      <c r="P480" s="71"/>
      <c r="Q480" s="91"/>
      <c r="R480" s="91"/>
      <c r="S480" s="147">
        <f t="shared" si="90"/>
        <v>0</v>
      </c>
      <c r="T480" s="73"/>
      <c r="U480" s="92"/>
      <c r="V480" s="91"/>
      <c r="W480" s="147">
        <f t="shared" si="91"/>
        <v>0</v>
      </c>
      <c r="X480" s="73"/>
      <c r="Y480" s="92"/>
      <c r="Z480" s="91"/>
      <c r="AA480" s="147">
        <f t="shared" si="99"/>
        <v>0</v>
      </c>
      <c r="AB480" s="147">
        <f t="shared" si="100"/>
        <v>0</v>
      </c>
      <c r="AC480" s="147">
        <f t="shared" si="101"/>
        <v>0</v>
      </c>
      <c r="AD480" s="147">
        <f t="shared" si="102"/>
        <v>0</v>
      </c>
      <c r="AE480" s="73"/>
      <c r="AF480" s="73"/>
      <c r="AG480" s="147">
        <f t="shared" si="94"/>
        <v>0</v>
      </c>
      <c r="AH480" s="23"/>
      <c r="AR480" s="94" t="str">
        <f t="shared" si="95"/>
        <v/>
      </c>
    </row>
    <row r="481" spans="2:44" x14ac:dyDescent="0.3">
      <c r="B481" s="101"/>
      <c r="C481" s="102"/>
      <c r="D481" s="102"/>
      <c r="E481" s="102"/>
      <c r="F481" s="145">
        <f>IFERROR(INDEX('2. Paquetes y Tareas'!$F$16:$F$65,MATCH(AR481,'2. Paquetes y Tareas'!$E$16:$E$65,0)),0)</f>
        <v>0</v>
      </c>
      <c r="G481" s="88"/>
      <c r="H481" s="146">
        <f>IF(E481="Sí",IFERROR(INDEX('4. Presupuesto Total '!$J$25:$J$43,MATCH(G423,'4. Presupuesto Total '!$B$25:$B$43,0)),""),IFERROR(INDEX('4. Presupuesto Total '!$I$25:$I$43,MATCH(G423,'4. Presupuesto Total '!$B$25:$B$43,0)),))</f>
        <v>0</v>
      </c>
      <c r="I481" s="67"/>
      <c r="J481" s="71"/>
      <c r="K481" s="71"/>
      <c r="L481" s="71"/>
      <c r="M481" s="148">
        <f t="shared" si="96"/>
        <v>0</v>
      </c>
      <c r="N481" s="148">
        <f t="shared" si="97"/>
        <v>0</v>
      </c>
      <c r="O481" s="147">
        <f t="shared" si="98"/>
        <v>0</v>
      </c>
      <c r="P481" s="71"/>
      <c r="Q481" s="91"/>
      <c r="R481" s="91"/>
      <c r="S481" s="147">
        <f t="shared" si="90"/>
        <v>0</v>
      </c>
      <c r="T481" s="73"/>
      <c r="U481" s="92"/>
      <c r="V481" s="91"/>
      <c r="W481" s="147">
        <f t="shared" si="91"/>
        <v>0</v>
      </c>
      <c r="X481" s="73"/>
      <c r="Y481" s="92"/>
      <c r="Z481" s="91"/>
      <c r="AA481" s="147">
        <f t="shared" si="99"/>
        <v>0</v>
      </c>
      <c r="AB481" s="147">
        <f t="shared" si="100"/>
        <v>0</v>
      </c>
      <c r="AC481" s="147">
        <f t="shared" si="101"/>
        <v>0</v>
      </c>
      <c r="AD481" s="147">
        <f t="shared" si="102"/>
        <v>0</v>
      </c>
      <c r="AE481" s="73"/>
      <c r="AF481" s="73"/>
      <c r="AG481" s="147">
        <f t="shared" si="94"/>
        <v>0</v>
      </c>
      <c r="AH481" s="23"/>
      <c r="AR481" s="94" t="str">
        <f t="shared" si="95"/>
        <v/>
      </c>
    </row>
    <row r="482" spans="2:44" x14ac:dyDescent="0.3">
      <c r="B482" s="101"/>
      <c r="C482" s="102"/>
      <c r="D482" s="102"/>
      <c r="E482" s="102"/>
      <c r="F482" s="145">
        <f>IFERROR(INDEX('2. Paquetes y Tareas'!$F$16:$F$65,MATCH(AR482,'2. Paquetes y Tareas'!$E$16:$E$65,0)),0)</f>
        <v>0</v>
      </c>
      <c r="G482" s="88"/>
      <c r="H482" s="146">
        <f>IF(E482="Sí",IFERROR(INDEX('4. Presupuesto Total '!$J$25:$J$43,MATCH(G424,'4. Presupuesto Total '!$B$25:$B$43,0)),""),IFERROR(INDEX('4. Presupuesto Total '!$I$25:$I$43,MATCH(G424,'4. Presupuesto Total '!$B$25:$B$43,0)),))</f>
        <v>0</v>
      </c>
      <c r="I482" s="67"/>
      <c r="J482" s="71"/>
      <c r="K482" s="71"/>
      <c r="L482" s="71"/>
      <c r="M482" s="148">
        <f t="shared" si="96"/>
        <v>0</v>
      </c>
      <c r="N482" s="148">
        <f t="shared" si="97"/>
        <v>0</v>
      </c>
      <c r="O482" s="147">
        <f t="shared" si="98"/>
        <v>0</v>
      </c>
      <c r="P482" s="71"/>
      <c r="Q482" s="91"/>
      <c r="R482" s="91"/>
      <c r="S482" s="147">
        <f t="shared" si="90"/>
        <v>0</v>
      </c>
      <c r="T482" s="73"/>
      <c r="U482" s="92"/>
      <c r="V482" s="91"/>
      <c r="W482" s="147">
        <f t="shared" si="91"/>
        <v>0</v>
      </c>
      <c r="X482" s="73"/>
      <c r="Y482" s="92"/>
      <c r="Z482" s="91"/>
      <c r="AA482" s="147">
        <f t="shared" si="99"/>
        <v>0</v>
      </c>
      <c r="AB482" s="147">
        <f t="shared" si="100"/>
        <v>0</v>
      </c>
      <c r="AC482" s="147">
        <f t="shared" si="101"/>
        <v>0</v>
      </c>
      <c r="AD482" s="147">
        <f t="shared" si="102"/>
        <v>0</v>
      </c>
      <c r="AE482" s="73"/>
      <c r="AF482" s="73"/>
      <c r="AG482" s="147">
        <f t="shared" si="94"/>
        <v>0</v>
      </c>
      <c r="AH482" s="23"/>
      <c r="AR482" s="94" t="str">
        <f t="shared" si="95"/>
        <v/>
      </c>
    </row>
    <row r="483" spans="2:44" x14ac:dyDescent="0.3">
      <c r="B483" s="101"/>
      <c r="C483" s="102"/>
      <c r="D483" s="102"/>
      <c r="E483" s="102"/>
      <c r="F483" s="145">
        <f>IFERROR(INDEX('2. Paquetes y Tareas'!$F$16:$F$65,MATCH(AR483,'2. Paquetes y Tareas'!$E$16:$E$65,0)),0)</f>
        <v>0</v>
      </c>
      <c r="G483" s="88"/>
      <c r="H483" s="146">
        <f>IF(E483="Sí",IFERROR(INDEX('4. Presupuesto Total '!$J$25:$J$43,MATCH(G425,'4. Presupuesto Total '!$B$25:$B$43,0)),""),IFERROR(INDEX('4. Presupuesto Total '!$I$25:$I$43,MATCH(G425,'4. Presupuesto Total '!$B$25:$B$43,0)),))</f>
        <v>0</v>
      </c>
      <c r="I483" s="67"/>
      <c r="J483" s="71"/>
      <c r="K483" s="71"/>
      <c r="L483" s="71"/>
      <c r="M483" s="148">
        <f t="shared" si="96"/>
        <v>0</v>
      </c>
      <c r="N483" s="148">
        <f t="shared" si="97"/>
        <v>0</v>
      </c>
      <c r="O483" s="147">
        <f t="shared" si="98"/>
        <v>0</v>
      </c>
      <c r="P483" s="71"/>
      <c r="Q483" s="91"/>
      <c r="R483" s="91"/>
      <c r="S483" s="147">
        <f t="shared" si="90"/>
        <v>0</v>
      </c>
      <c r="T483" s="73"/>
      <c r="U483" s="92"/>
      <c r="V483" s="91"/>
      <c r="W483" s="147">
        <f t="shared" si="91"/>
        <v>0</v>
      </c>
      <c r="X483" s="73"/>
      <c r="Y483" s="92"/>
      <c r="Z483" s="91"/>
      <c r="AA483" s="147">
        <f t="shared" si="99"/>
        <v>0</v>
      </c>
      <c r="AB483" s="147">
        <f t="shared" si="100"/>
        <v>0</v>
      </c>
      <c r="AC483" s="147">
        <f t="shared" si="101"/>
        <v>0</v>
      </c>
      <c r="AD483" s="147">
        <f t="shared" si="102"/>
        <v>0</v>
      </c>
      <c r="AE483" s="73"/>
      <c r="AF483" s="73"/>
      <c r="AG483" s="147">
        <f t="shared" si="94"/>
        <v>0</v>
      </c>
      <c r="AH483" s="23"/>
      <c r="AR483" s="94" t="str">
        <f t="shared" si="95"/>
        <v/>
      </c>
    </row>
    <row r="484" spans="2:44" x14ac:dyDescent="0.3">
      <c r="B484" s="101"/>
      <c r="C484" s="102"/>
      <c r="D484" s="102"/>
      <c r="E484" s="102"/>
      <c r="F484" s="145">
        <f>IFERROR(INDEX('2. Paquetes y Tareas'!$F$16:$F$65,MATCH(AR484,'2. Paquetes y Tareas'!$E$16:$E$65,0)),0)</f>
        <v>0</v>
      </c>
      <c r="G484" s="88"/>
      <c r="H484" s="146">
        <f>IF(E484="Sí",IFERROR(INDEX('4. Presupuesto Total '!$J$25:$J$43,MATCH(G426,'4. Presupuesto Total '!$B$25:$B$43,0)),""),IFERROR(INDEX('4. Presupuesto Total '!$I$25:$I$43,MATCH(G426,'4. Presupuesto Total '!$B$25:$B$43,0)),))</f>
        <v>0</v>
      </c>
      <c r="I484" s="67"/>
      <c r="J484" s="71"/>
      <c r="K484" s="71"/>
      <c r="L484" s="71"/>
      <c r="M484" s="148">
        <f t="shared" si="96"/>
        <v>0</v>
      </c>
      <c r="N484" s="148">
        <f t="shared" si="97"/>
        <v>0</v>
      </c>
      <c r="O484" s="147">
        <f t="shared" si="98"/>
        <v>0</v>
      </c>
      <c r="P484" s="71"/>
      <c r="Q484" s="91"/>
      <c r="R484" s="91"/>
      <c r="S484" s="147">
        <f>IFERROR(R484*$H484,0)</f>
        <v>0</v>
      </c>
      <c r="T484" s="73"/>
      <c r="U484" s="92"/>
      <c r="V484" s="91"/>
      <c r="W484" s="147">
        <f t="shared" si="91"/>
        <v>0</v>
      </c>
      <c r="X484" s="73"/>
      <c r="Y484" s="92"/>
      <c r="Z484" s="91"/>
      <c r="AA484" s="147">
        <f t="shared" si="99"/>
        <v>0</v>
      </c>
      <c r="AB484" s="147">
        <f t="shared" si="100"/>
        <v>0</v>
      </c>
      <c r="AC484" s="147">
        <f t="shared" si="101"/>
        <v>0</v>
      </c>
      <c r="AD484" s="147">
        <f t="shared" si="102"/>
        <v>0</v>
      </c>
      <c r="AE484" s="73"/>
      <c r="AF484" s="73"/>
      <c r="AG484" s="147">
        <f t="shared" si="94"/>
        <v>0</v>
      </c>
      <c r="AH484" s="23"/>
      <c r="AR484" s="94" t="str">
        <f t="shared" si="95"/>
        <v/>
      </c>
    </row>
    <row r="485" spans="2:44" x14ac:dyDescent="0.3">
      <c r="B485" s="101"/>
      <c r="C485" s="102"/>
      <c r="D485" s="102"/>
      <c r="E485" s="102"/>
      <c r="F485" s="145">
        <f>IFERROR(INDEX('2. Paquetes y Tareas'!$F$16:$F$65,MATCH(AR485,'2. Paquetes y Tareas'!$E$16:$E$65,0)),0)</f>
        <v>0</v>
      </c>
      <c r="G485" s="88"/>
      <c r="H485" s="146">
        <f>IF(E485="Sí",IFERROR(INDEX('4. Presupuesto Total '!$J$25:$J$43,MATCH(G427,'4. Presupuesto Total '!$B$25:$B$43,0)),""),IFERROR(INDEX('4. Presupuesto Total '!$I$25:$I$43,MATCH(G427,'4. Presupuesto Total '!$B$25:$B$43,0)),))</f>
        <v>0</v>
      </c>
      <c r="I485" s="67"/>
      <c r="J485" s="71"/>
      <c r="K485" s="71"/>
      <c r="L485" s="71"/>
      <c r="M485" s="148">
        <f t="shared" si="96"/>
        <v>0</v>
      </c>
      <c r="N485" s="148">
        <f t="shared" si="97"/>
        <v>0</v>
      </c>
      <c r="O485" s="147">
        <f t="shared" si="98"/>
        <v>0</v>
      </c>
      <c r="P485" s="71"/>
      <c r="Q485" s="91"/>
      <c r="R485" s="91"/>
      <c r="S485" s="147">
        <f t="shared" si="90"/>
        <v>0</v>
      </c>
      <c r="T485" s="73"/>
      <c r="U485" s="92"/>
      <c r="V485" s="91"/>
      <c r="W485" s="147">
        <f t="shared" si="91"/>
        <v>0</v>
      </c>
      <c r="X485" s="73"/>
      <c r="Y485" s="92"/>
      <c r="Z485" s="91"/>
      <c r="AA485" s="147">
        <f t="shared" si="99"/>
        <v>0</v>
      </c>
      <c r="AB485" s="147">
        <f t="shared" si="100"/>
        <v>0</v>
      </c>
      <c r="AC485" s="147">
        <f t="shared" si="101"/>
        <v>0</v>
      </c>
      <c r="AD485" s="147">
        <f t="shared" si="102"/>
        <v>0</v>
      </c>
      <c r="AE485" s="73"/>
      <c r="AF485" s="73"/>
      <c r="AG485" s="147">
        <f t="shared" si="94"/>
        <v>0</v>
      </c>
      <c r="AH485" s="23"/>
      <c r="AR485" s="94" t="str">
        <f t="shared" si="95"/>
        <v/>
      </c>
    </row>
    <row r="486" spans="2:44" x14ac:dyDescent="0.3">
      <c r="B486" s="101"/>
      <c r="C486" s="102"/>
      <c r="D486" s="102"/>
      <c r="E486" s="102"/>
      <c r="F486" s="145">
        <f>IFERROR(INDEX('2. Paquetes y Tareas'!$F$16:$F$65,MATCH(AR486,'2. Paquetes y Tareas'!$E$16:$E$65,0)),0)</f>
        <v>0</v>
      </c>
      <c r="G486" s="88"/>
      <c r="H486" s="146">
        <f>IF(E486="Sí",IFERROR(INDEX('4. Presupuesto Total '!$J$25:$J$43,MATCH(G428,'4. Presupuesto Total '!$B$25:$B$43,0)),""),IFERROR(INDEX('4. Presupuesto Total '!$I$25:$I$43,MATCH(G428,'4. Presupuesto Total '!$B$25:$B$43,0)),))</f>
        <v>0</v>
      </c>
      <c r="I486" s="67"/>
      <c r="J486" s="71"/>
      <c r="K486" s="71"/>
      <c r="L486" s="71"/>
      <c r="M486" s="148">
        <f t="shared" si="96"/>
        <v>0</v>
      </c>
      <c r="N486" s="148">
        <f t="shared" si="97"/>
        <v>0</v>
      </c>
      <c r="O486" s="147">
        <f t="shared" si="98"/>
        <v>0</v>
      </c>
      <c r="P486" s="71"/>
      <c r="Q486" s="91"/>
      <c r="R486" s="91"/>
      <c r="S486" s="147">
        <f t="shared" si="90"/>
        <v>0</v>
      </c>
      <c r="T486" s="73"/>
      <c r="U486" s="92"/>
      <c r="V486" s="91"/>
      <c r="W486" s="147">
        <f t="shared" si="91"/>
        <v>0</v>
      </c>
      <c r="X486" s="73"/>
      <c r="Y486" s="92"/>
      <c r="Z486" s="91"/>
      <c r="AA486" s="147">
        <f t="shared" si="99"/>
        <v>0</v>
      </c>
      <c r="AB486" s="147">
        <f t="shared" si="100"/>
        <v>0</v>
      </c>
      <c r="AC486" s="147">
        <f t="shared" si="101"/>
        <v>0</v>
      </c>
      <c r="AD486" s="147">
        <f t="shared" si="102"/>
        <v>0</v>
      </c>
      <c r="AE486" s="73"/>
      <c r="AF486" s="73"/>
      <c r="AG486" s="147">
        <f t="shared" si="94"/>
        <v>0</v>
      </c>
      <c r="AH486" s="23"/>
      <c r="AR486" s="94" t="str">
        <f t="shared" si="95"/>
        <v/>
      </c>
    </row>
    <row r="487" spans="2:44" x14ac:dyDescent="0.3">
      <c r="B487" s="101"/>
      <c r="C487" s="102"/>
      <c r="D487" s="102"/>
      <c r="E487" s="102"/>
      <c r="F487" s="145">
        <f>IFERROR(INDEX('2. Paquetes y Tareas'!$F$16:$F$65,MATCH(AR487,'2. Paquetes y Tareas'!$E$16:$E$65,0)),0)</f>
        <v>0</v>
      </c>
      <c r="G487" s="88"/>
      <c r="H487" s="146">
        <f>IF(E487="Sí",IFERROR(INDEX('4. Presupuesto Total '!$J$25:$J$43,MATCH(G429,'4. Presupuesto Total '!$B$25:$B$43,0)),""),IFERROR(INDEX('4. Presupuesto Total '!$I$25:$I$43,MATCH(G429,'4. Presupuesto Total '!$B$25:$B$43,0)),))</f>
        <v>0</v>
      </c>
      <c r="I487" s="67"/>
      <c r="J487" s="71"/>
      <c r="K487" s="71"/>
      <c r="L487" s="71"/>
      <c r="M487" s="148">
        <f t="shared" si="96"/>
        <v>0</v>
      </c>
      <c r="N487" s="148">
        <f t="shared" si="97"/>
        <v>0</v>
      </c>
      <c r="O487" s="147">
        <f t="shared" si="98"/>
        <v>0</v>
      </c>
      <c r="P487" s="71"/>
      <c r="Q487" s="91"/>
      <c r="R487" s="91"/>
      <c r="S487" s="147">
        <f t="shared" si="90"/>
        <v>0</v>
      </c>
      <c r="T487" s="73"/>
      <c r="U487" s="92"/>
      <c r="V487" s="91"/>
      <c r="W487" s="147">
        <f t="shared" si="91"/>
        <v>0</v>
      </c>
      <c r="X487" s="73"/>
      <c r="Y487" s="92"/>
      <c r="Z487" s="91"/>
      <c r="AA487" s="147">
        <f t="shared" si="99"/>
        <v>0</v>
      </c>
      <c r="AB487" s="147">
        <f t="shared" si="100"/>
        <v>0</v>
      </c>
      <c r="AC487" s="147">
        <f t="shared" si="101"/>
        <v>0</v>
      </c>
      <c r="AD487" s="147">
        <f t="shared" si="102"/>
        <v>0</v>
      </c>
      <c r="AE487" s="73"/>
      <c r="AF487" s="73"/>
      <c r="AG487" s="147">
        <f t="shared" si="94"/>
        <v>0</v>
      </c>
      <c r="AH487" s="23"/>
      <c r="AR487" s="94" t="str">
        <f t="shared" si="95"/>
        <v/>
      </c>
    </row>
    <row r="488" spans="2:44" x14ac:dyDescent="0.3">
      <c r="B488" s="101"/>
      <c r="C488" s="102"/>
      <c r="D488" s="102"/>
      <c r="E488" s="102"/>
      <c r="F488" s="145">
        <f>IFERROR(INDEX('2. Paquetes y Tareas'!$F$16:$F$65,MATCH(AR488,'2. Paquetes y Tareas'!$E$16:$E$65,0)),0)</f>
        <v>0</v>
      </c>
      <c r="G488" s="88"/>
      <c r="H488" s="146">
        <f>IF(E488="Sí",IFERROR(INDEX('4. Presupuesto Total '!$J$25:$J$43,MATCH(G430,'4. Presupuesto Total '!$B$25:$B$43,0)),""),IFERROR(INDEX('4. Presupuesto Total '!$I$25:$I$43,MATCH(G430,'4. Presupuesto Total '!$B$25:$B$43,0)),))</f>
        <v>0</v>
      </c>
      <c r="I488" s="67"/>
      <c r="J488" s="71"/>
      <c r="K488" s="71"/>
      <c r="L488" s="71"/>
      <c r="M488" s="148">
        <f t="shared" si="96"/>
        <v>0</v>
      </c>
      <c r="N488" s="148">
        <f t="shared" si="97"/>
        <v>0</v>
      </c>
      <c r="O488" s="147">
        <f t="shared" si="98"/>
        <v>0</v>
      </c>
      <c r="P488" s="71"/>
      <c r="Q488" s="91"/>
      <c r="R488" s="91"/>
      <c r="S488" s="147">
        <f t="shared" si="90"/>
        <v>0</v>
      </c>
      <c r="T488" s="73"/>
      <c r="U488" s="92"/>
      <c r="V488" s="91"/>
      <c r="W488" s="147">
        <f t="shared" si="91"/>
        <v>0</v>
      </c>
      <c r="X488" s="73"/>
      <c r="Y488" s="92"/>
      <c r="Z488" s="91"/>
      <c r="AA488" s="147">
        <f t="shared" si="99"/>
        <v>0</v>
      </c>
      <c r="AB488" s="147">
        <f t="shared" si="100"/>
        <v>0</v>
      </c>
      <c r="AC488" s="147">
        <f t="shared" si="101"/>
        <v>0</v>
      </c>
      <c r="AD488" s="147">
        <f t="shared" si="102"/>
        <v>0</v>
      </c>
      <c r="AE488" s="73"/>
      <c r="AF488" s="73"/>
      <c r="AG488" s="147">
        <f t="shared" si="94"/>
        <v>0</v>
      </c>
      <c r="AH488" s="23"/>
      <c r="AR488" s="94" t="str">
        <f t="shared" si="95"/>
        <v/>
      </c>
    </row>
    <row r="489" spans="2:44" x14ac:dyDescent="0.3">
      <c r="B489" s="101"/>
      <c r="C489" s="102"/>
      <c r="D489" s="102"/>
      <c r="E489" s="102"/>
      <c r="F489" s="145">
        <f>IFERROR(INDEX('2. Paquetes y Tareas'!$F$16:$F$65,MATCH(AR489,'2. Paquetes y Tareas'!$E$16:$E$65,0)),0)</f>
        <v>0</v>
      </c>
      <c r="G489" s="88"/>
      <c r="H489" s="146">
        <f>IF(E489="Sí",IFERROR(INDEX('4. Presupuesto Total '!$J$25:$J$43,MATCH(G431,'4. Presupuesto Total '!$B$25:$B$43,0)),""),IFERROR(INDEX('4. Presupuesto Total '!$I$25:$I$43,MATCH(G431,'4. Presupuesto Total '!$B$25:$B$43,0)),))</f>
        <v>0</v>
      </c>
      <c r="I489" s="67"/>
      <c r="J489" s="71"/>
      <c r="K489" s="71"/>
      <c r="L489" s="71"/>
      <c r="M489" s="148">
        <f t="shared" si="96"/>
        <v>0</v>
      </c>
      <c r="N489" s="148">
        <f t="shared" si="97"/>
        <v>0</v>
      </c>
      <c r="O489" s="147">
        <f t="shared" si="98"/>
        <v>0</v>
      </c>
      <c r="P489" s="71"/>
      <c r="Q489" s="91"/>
      <c r="R489" s="91"/>
      <c r="S489" s="147">
        <f t="shared" si="90"/>
        <v>0</v>
      </c>
      <c r="T489" s="73"/>
      <c r="U489" s="92"/>
      <c r="V489" s="91"/>
      <c r="W489" s="147">
        <f t="shared" si="91"/>
        <v>0</v>
      </c>
      <c r="X489" s="73"/>
      <c r="Y489" s="92"/>
      <c r="Z489" s="91"/>
      <c r="AA489" s="147">
        <f t="shared" si="99"/>
        <v>0</v>
      </c>
      <c r="AB489" s="147">
        <f t="shared" si="100"/>
        <v>0</v>
      </c>
      <c r="AC489" s="147">
        <f t="shared" si="101"/>
        <v>0</v>
      </c>
      <c r="AD489" s="147">
        <f t="shared" si="102"/>
        <v>0</v>
      </c>
      <c r="AE489" s="73"/>
      <c r="AF489" s="73"/>
      <c r="AG489" s="147">
        <f t="shared" si="94"/>
        <v>0</v>
      </c>
      <c r="AH489" s="23"/>
      <c r="AR489" s="94" t="str">
        <f t="shared" si="95"/>
        <v/>
      </c>
    </row>
    <row r="490" spans="2:44" x14ac:dyDescent="0.3">
      <c r="B490" s="101"/>
      <c r="C490" s="102"/>
      <c r="D490" s="102"/>
      <c r="E490" s="102"/>
      <c r="F490" s="145">
        <f>IFERROR(INDEX('2. Paquetes y Tareas'!$F$16:$F$65,MATCH(AR490,'2. Paquetes y Tareas'!$E$16:$E$65,0)),0)</f>
        <v>0</v>
      </c>
      <c r="G490" s="88"/>
      <c r="H490" s="146">
        <f>IF(E490="Sí",IFERROR(INDEX('4. Presupuesto Total '!$J$25:$J$43,MATCH(G432,'4. Presupuesto Total '!$B$25:$B$43,0)),""),IFERROR(INDEX('4. Presupuesto Total '!$I$25:$I$43,MATCH(G432,'4. Presupuesto Total '!$B$25:$B$43,0)),))</f>
        <v>0</v>
      </c>
      <c r="I490" s="67"/>
      <c r="J490" s="71"/>
      <c r="K490" s="71"/>
      <c r="L490" s="71"/>
      <c r="M490" s="148">
        <f t="shared" si="96"/>
        <v>0</v>
      </c>
      <c r="N490" s="148">
        <f t="shared" si="97"/>
        <v>0</v>
      </c>
      <c r="O490" s="147">
        <f t="shared" si="98"/>
        <v>0</v>
      </c>
      <c r="P490" s="71"/>
      <c r="Q490" s="91"/>
      <c r="R490" s="91"/>
      <c r="S490" s="147">
        <f t="shared" si="90"/>
        <v>0</v>
      </c>
      <c r="T490" s="73"/>
      <c r="U490" s="92"/>
      <c r="V490" s="91"/>
      <c r="W490" s="147">
        <f t="shared" si="91"/>
        <v>0</v>
      </c>
      <c r="X490" s="73"/>
      <c r="Y490" s="92"/>
      <c r="Z490" s="91"/>
      <c r="AA490" s="147">
        <f t="shared" si="99"/>
        <v>0</v>
      </c>
      <c r="AB490" s="147">
        <f t="shared" si="100"/>
        <v>0</v>
      </c>
      <c r="AC490" s="147">
        <f t="shared" si="101"/>
        <v>0</v>
      </c>
      <c r="AD490" s="147">
        <f t="shared" si="102"/>
        <v>0</v>
      </c>
      <c r="AE490" s="73"/>
      <c r="AF490" s="73"/>
      <c r="AG490" s="147">
        <f t="shared" si="94"/>
        <v>0</v>
      </c>
      <c r="AH490" s="23"/>
      <c r="AR490" s="94" t="str">
        <f t="shared" si="95"/>
        <v/>
      </c>
    </row>
    <row r="491" spans="2:44" x14ac:dyDescent="0.3">
      <c r="B491" s="101"/>
      <c r="C491" s="102"/>
      <c r="D491" s="102"/>
      <c r="E491" s="102"/>
      <c r="F491" s="145">
        <f>IFERROR(INDEX('2. Paquetes y Tareas'!$F$16:$F$65,MATCH(AR491,'2. Paquetes y Tareas'!$E$16:$E$65,0)),0)</f>
        <v>0</v>
      </c>
      <c r="G491" s="88"/>
      <c r="H491" s="146">
        <f>IF(E491="Sí",IFERROR(INDEX('4. Presupuesto Total '!$J$25:$J$43,MATCH(G433,'4. Presupuesto Total '!$B$25:$B$43,0)),""),IFERROR(INDEX('4. Presupuesto Total '!$I$25:$I$43,MATCH(G433,'4. Presupuesto Total '!$B$25:$B$43,0)),))</f>
        <v>0</v>
      </c>
      <c r="I491" s="67"/>
      <c r="J491" s="71"/>
      <c r="K491" s="71"/>
      <c r="L491" s="71"/>
      <c r="M491" s="148">
        <f t="shared" si="96"/>
        <v>0</v>
      </c>
      <c r="N491" s="148">
        <f t="shared" si="97"/>
        <v>0</v>
      </c>
      <c r="O491" s="147">
        <f t="shared" si="98"/>
        <v>0</v>
      </c>
      <c r="P491" s="71"/>
      <c r="Q491" s="91"/>
      <c r="R491" s="91"/>
      <c r="S491" s="147">
        <f t="shared" si="90"/>
        <v>0</v>
      </c>
      <c r="T491" s="73"/>
      <c r="U491" s="92"/>
      <c r="V491" s="91"/>
      <c r="W491" s="147">
        <f t="shared" si="91"/>
        <v>0</v>
      </c>
      <c r="X491" s="73"/>
      <c r="Y491" s="92"/>
      <c r="Z491" s="91"/>
      <c r="AA491" s="147">
        <f t="shared" si="99"/>
        <v>0</v>
      </c>
      <c r="AB491" s="147">
        <f t="shared" si="100"/>
        <v>0</v>
      </c>
      <c r="AC491" s="147">
        <f t="shared" si="101"/>
        <v>0</v>
      </c>
      <c r="AD491" s="147">
        <f t="shared" si="102"/>
        <v>0</v>
      </c>
      <c r="AE491" s="73"/>
      <c r="AF491" s="73"/>
      <c r="AG491" s="147">
        <f t="shared" si="94"/>
        <v>0</v>
      </c>
      <c r="AH491" s="23"/>
      <c r="AR491" s="94" t="str">
        <f t="shared" si="95"/>
        <v/>
      </c>
    </row>
    <row r="492" spans="2:44" x14ac:dyDescent="0.3">
      <c r="B492" s="101"/>
      <c r="C492" s="102"/>
      <c r="D492" s="102"/>
      <c r="E492" s="102"/>
      <c r="F492" s="145">
        <f>IFERROR(INDEX('2. Paquetes y Tareas'!$F$16:$F$65,MATCH(AR492,'2. Paquetes y Tareas'!$E$16:$E$65,0)),0)</f>
        <v>0</v>
      </c>
      <c r="G492" s="88"/>
      <c r="H492" s="146">
        <f>IF(E492="Sí",IFERROR(INDEX('4. Presupuesto Total '!$J$25:$J$43,MATCH(G434,'4. Presupuesto Total '!$B$25:$B$43,0)),""),IFERROR(INDEX('4. Presupuesto Total '!$I$25:$I$43,MATCH(G434,'4. Presupuesto Total '!$B$25:$B$43,0)),))</f>
        <v>0</v>
      </c>
      <c r="I492" s="67"/>
      <c r="J492" s="71"/>
      <c r="K492" s="71"/>
      <c r="L492" s="71"/>
      <c r="M492" s="148">
        <f t="shared" si="96"/>
        <v>0</v>
      </c>
      <c r="N492" s="148">
        <f t="shared" si="97"/>
        <v>0</v>
      </c>
      <c r="O492" s="147">
        <f t="shared" si="98"/>
        <v>0</v>
      </c>
      <c r="P492" s="71"/>
      <c r="Q492" s="91"/>
      <c r="R492" s="91"/>
      <c r="S492" s="147">
        <f t="shared" si="90"/>
        <v>0</v>
      </c>
      <c r="T492" s="73"/>
      <c r="U492" s="92"/>
      <c r="V492" s="91"/>
      <c r="W492" s="147">
        <f t="shared" si="91"/>
        <v>0</v>
      </c>
      <c r="X492" s="73"/>
      <c r="Y492" s="92"/>
      <c r="Z492" s="91"/>
      <c r="AA492" s="147">
        <f t="shared" si="99"/>
        <v>0</v>
      </c>
      <c r="AB492" s="147">
        <f>M492+Q492+U492+Y492</f>
        <v>0</v>
      </c>
      <c r="AC492" s="147">
        <f t="shared" si="101"/>
        <v>0</v>
      </c>
      <c r="AD492" s="147">
        <f t="shared" si="102"/>
        <v>0</v>
      </c>
      <c r="AE492" s="73"/>
      <c r="AF492" s="73"/>
      <c r="AG492" s="147">
        <f t="shared" si="94"/>
        <v>0</v>
      </c>
      <c r="AH492" s="23"/>
      <c r="AR492" s="94" t="str">
        <f t="shared" si="95"/>
        <v/>
      </c>
    </row>
    <row r="493" spans="2:44" x14ac:dyDescent="0.3">
      <c r="B493" s="101"/>
      <c r="C493" s="102"/>
      <c r="D493" s="102"/>
      <c r="E493" s="102"/>
      <c r="F493" s="145">
        <f>IFERROR(INDEX('2. Paquetes y Tareas'!$F$16:$F$65,MATCH(AR493,'2. Paquetes y Tareas'!$E$16:$E$65,0)),0)</f>
        <v>0</v>
      </c>
      <c r="G493" s="88"/>
      <c r="H493" s="146">
        <f>IF(E493="Sí",IFERROR(INDEX('4. Presupuesto Total '!$J$25:$J$43,MATCH(G435,'4. Presupuesto Total '!$B$25:$B$43,0)),""),IFERROR(INDEX('4. Presupuesto Total '!$I$25:$I$43,MATCH(G435,'4. Presupuesto Total '!$B$25:$B$43,0)),))</f>
        <v>0</v>
      </c>
      <c r="I493" s="67"/>
      <c r="J493" s="71"/>
      <c r="K493" s="71"/>
      <c r="L493" s="71"/>
      <c r="M493" s="148">
        <f t="shared" si="96"/>
        <v>0</v>
      </c>
      <c r="N493" s="148">
        <f t="shared" si="97"/>
        <v>0</v>
      </c>
      <c r="O493" s="147">
        <f t="shared" si="98"/>
        <v>0</v>
      </c>
      <c r="P493" s="71"/>
      <c r="Q493" s="91"/>
      <c r="R493" s="91"/>
      <c r="S493" s="147">
        <f t="shared" si="90"/>
        <v>0</v>
      </c>
      <c r="T493" s="73"/>
      <c r="U493" s="92"/>
      <c r="V493" s="91"/>
      <c r="W493" s="147">
        <f t="shared" si="91"/>
        <v>0</v>
      </c>
      <c r="X493" s="73"/>
      <c r="Y493" s="92"/>
      <c r="Z493" s="91"/>
      <c r="AA493" s="147">
        <f t="shared" si="99"/>
        <v>0</v>
      </c>
      <c r="AB493" s="147">
        <f t="shared" si="100"/>
        <v>0</v>
      </c>
      <c r="AC493" s="147">
        <f t="shared" si="101"/>
        <v>0</v>
      </c>
      <c r="AD493" s="147">
        <f t="shared" si="102"/>
        <v>0</v>
      </c>
      <c r="AE493" s="73"/>
      <c r="AF493" s="73"/>
      <c r="AG493" s="147">
        <f t="shared" si="94"/>
        <v>0</v>
      </c>
      <c r="AH493" s="23"/>
      <c r="AR493" s="94" t="str">
        <f t="shared" si="95"/>
        <v/>
      </c>
    </row>
    <row r="494" spans="2:44" x14ac:dyDescent="0.3">
      <c r="B494" s="101"/>
      <c r="C494" s="102"/>
      <c r="D494" s="102"/>
      <c r="E494" s="102"/>
      <c r="F494" s="145">
        <f>IFERROR(INDEX('2. Paquetes y Tareas'!$F$16:$F$65,MATCH(AR494,'2. Paquetes y Tareas'!$E$16:$E$65,0)),0)</f>
        <v>0</v>
      </c>
      <c r="G494" s="88"/>
      <c r="H494" s="146">
        <f>IF(E494="Sí",IFERROR(INDEX('4. Presupuesto Total '!$J$25:$J$43,MATCH(G436,'4. Presupuesto Total '!$B$25:$B$43,0)),""),IFERROR(INDEX('4. Presupuesto Total '!$I$25:$I$43,MATCH(G436,'4. Presupuesto Total '!$B$25:$B$43,0)),))</f>
        <v>0</v>
      </c>
      <c r="I494" s="67"/>
      <c r="J494" s="71"/>
      <c r="K494" s="71"/>
      <c r="L494" s="71"/>
      <c r="M494" s="148">
        <f t="shared" si="96"/>
        <v>0</v>
      </c>
      <c r="N494" s="148">
        <f t="shared" si="97"/>
        <v>0</v>
      </c>
      <c r="O494" s="147">
        <f t="shared" si="98"/>
        <v>0</v>
      </c>
      <c r="P494" s="71"/>
      <c r="Q494" s="91"/>
      <c r="R494" s="91"/>
      <c r="S494" s="147">
        <f t="shared" si="90"/>
        <v>0</v>
      </c>
      <c r="T494" s="73"/>
      <c r="U494" s="92"/>
      <c r="V494" s="91"/>
      <c r="W494" s="147">
        <f t="shared" si="91"/>
        <v>0</v>
      </c>
      <c r="X494" s="73"/>
      <c r="Y494" s="92"/>
      <c r="Z494" s="91"/>
      <c r="AA494" s="147">
        <f t="shared" si="99"/>
        <v>0</v>
      </c>
      <c r="AB494" s="147">
        <f t="shared" si="100"/>
        <v>0</v>
      </c>
      <c r="AC494" s="147">
        <f t="shared" si="101"/>
        <v>0</v>
      </c>
      <c r="AD494" s="147">
        <f t="shared" si="102"/>
        <v>0</v>
      </c>
      <c r="AE494" s="73"/>
      <c r="AF494" s="73"/>
      <c r="AG494" s="147">
        <f t="shared" si="94"/>
        <v>0</v>
      </c>
      <c r="AH494" s="23"/>
      <c r="AR494" s="94" t="str">
        <f t="shared" si="95"/>
        <v/>
      </c>
    </row>
    <row r="495" spans="2:44" x14ac:dyDescent="0.3">
      <c r="B495" s="101"/>
      <c r="C495" s="102"/>
      <c r="D495" s="102"/>
      <c r="E495" s="102"/>
      <c r="F495" s="145">
        <f>IFERROR(INDEX('2. Paquetes y Tareas'!$F$16:$F$65,MATCH(AR495,'2. Paquetes y Tareas'!$E$16:$E$65,0)),0)</f>
        <v>0</v>
      </c>
      <c r="G495" s="88"/>
      <c r="H495" s="146">
        <f>IF(E495="Sí",IFERROR(INDEX('4. Presupuesto Total '!$J$25:$J$43,MATCH(G437,'4. Presupuesto Total '!$B$25:$B$43,0)),""),IFERROR(INDEX('4. Presupuesto Total '!$I$25:$I$43,MATCH(G437,'4. Presupuesto Total '!$B$25:$B$43,0)),))</f>
        <v>0</v>
      </c>
      <c r="I495" s="67"/>
      <c r="J495" s="71"/>
      <c r="K495" s="71"/>
      <c r="L495" s="71"/>
      <c r="M495" s="148">
        <f t="shared" si="96"/>
        <v>0</v>
      </c>
      <c r="N495" s="148">
        <f t="shared" si="97"/>
        <v>0</v>
      </c>
      <c r="O495" s="147">
        <f t="shared" si="98"/>
        <v>0</v>
      </c>
      <c r="P495" s="71"/>
      <c r="Q495" s="91"/>
      <c r="R495" s="91"/>
      <c r="S495" s="147">
        <f t="shared" si="90"/>
        <v>0</v>
      </c>
      <c r="T495" s="73"/>
      <c r="U495" s="92"/>
      <c r="V495" s="91"/>
      <c r="W495" s="147">
        <f t="shared" si="91"/>
        <v>0</v>
      </c>
      <c r="X495" s="73"/>
      <c r="Y495" s="92"/>
      <c r="Z495" s="91"/>
      <c r="AA495" s="147">
        <f t="shared" si="99"/>
        <v>0</v>
      </c>
      <c r="AB495" s="147">
        <f t="shared" si="100"/>
        <v>0</v>
      </c>
      <c r="AC495" s="147">
        <f t="shared" si="101"/>
        <v>0</v>
      </c>
      <c r="AD495" s="147">
        <f t="shared" si="102"/>
        <v>0</v>
      </c>
      <c r="AE495" s="73"/>
      <c r="AF495" s="73"/>
      <c r="AG495" s="147">
        <f t="shared" si="94"/>
        <v>0</v>
      </c>
      <c r="AH495" s="23"/>
      <c r="AR495" s="94" t="str">
        <f t="shared" si="95"/>
        <v/>
      </c>
    </row>
    <row r="496" spans="2:44" x14ac:dyDescent="0.3">
      <c r="B496" s="101"/>
      <c r="C496" s="102"/>
      <c r="D496" s="102"/>
      <c r="E496" s="102"/>
      <c r="F496" s="145">
        <f>IFERROR(INDEX('2. Paquetes y Tareas'!$F$16:$F$65,MATCH(AR496,'2. Paquetes y Tareas'!$E$16:$E$65,0)),0)</f>
        <v>0</v>
      </c>
      <c r="G496" s="88"/>
      <c r="H496" s="146">
        <f>IF(E496="Sí",IFERROR(INDEX('4. Presupuesto Total '!$J$25:$J$43,MATCH(G438,'4. Presupuesto Total '!$B$25:$B$43,0)),""),IFERROR(INDEX('4. Presupuesto Total '!$I$25:$I$43,MATCH(G438,'4. Presupuesto Total '!$B$25:$B$43,0)),))</f>
        <v>0</v>
      </c>
      <c r="I496" s="67"/>
      <c r="J496" s="71"/>
      <c r="K496" s="71"/>
      <c r="L496" s="71"/>
      <c r="M496" s="148">
        <f t="shared" si="96"/>
        <v>0</v>
      </c>
      <c r="N496" s="148">
        <f t="shared" si="97"/>
        <v>0</v>
      </c>
      <c r="O496" s="147">
        <f t="shared" si="98"/>
        <v>0</v>
      </c>
      <c r="P496" s="71"/>
      <c r="Q496" s="91"/>
      <c r="R496" s="91"/>
      <c r="S496" s="147">
        <f t="shared" si="90"/>
        <v>0</v>
      </c>
      <c r="T496" s="73"/>
      <c r="U496" s="92"/>
      <c r="V496" s="91"/>
      <c r="W496" s="147">
        <f t="shared" si="91"/>
        <v>0</v>
      </c>
      <c r="X496" s="73"/>
      <c r="Y496" s="92"/>
      <c r="Z496" s="91"/>
      <c r="AA496" s="147">
        <f t="shared" si="99"/>
        <v>0</v>
      </c>
      <c r="AB496" s="147">
        <f t="shared" si="100"/>
        <v>0</v>
      </c>
      <c r="AC496" s="147">
        <f t="shared" si="101"/>
        <v>0</v>
      </c>
      <c r="AD496" s="147">
        <f t="shared" si="102"/>
        <v>0</v>
      </c>
      <c r="AE496" s="73"/>
      <c r="AF496" s="73"/>
      <c r="AG496" s="147">
        <f t="shared" si="94"/>
        <v>0</v>
      </c>
      <c r="AH496" s="23"/>
      <c r="AR496" s="94" t="str">
        <f t="shared" si="95"/>
        <v/>
      </c>
    </row>
    <row r="497" spans="2:44" x14ac:dyDescent="0.3">
      <c r="B497" s="101"/>
      <c r="C497" s="102"/>
      <c r="D497" s="102"/>
      <c r="E497" s="102"/>
      <c r="F497" s="145">
        <f>IFERROR(INDEX('2. Paquetes y Tareas'!$F$16:$F$65,MATCH(AR497,'2. Paquetes y Tareas'!$E$16:$E$65,0)),0)</f>
        <v>0</v>
      </c>
      <c r="G497" s="88"/>
      <c r="H497" s="146">
        <f>IF(E497="Sí",IFERROR(INDEX('4. Presupuesto Total '!$J$25:$J$43,MATCH(G439,'4. Presupuesto Total '!$B$25:$B$43,0)),""),IFERROR(INDEX('4. Presupuesto Total '!$I$25:$I$43,MATCH(G439,'4. Presupuesto Total '!$B$25:$B$43,0)),))</f>
        <v>0</v>
      </c>
      <c r="I497" s="67"/>
      <c r="J497" s="71"/>
      <c r="K497" s="71"/>
      <c r="L497" s="71"/>
      <c r="M497" s="148">
        <f t="shared" si="96"/>
        <v>0</v>
      </c>
      <c r="N497" s="148">
        <f t="shared" si="97"/>
        <v>0</v>
      </c>
      <c r="O497" s="147">
        <f t="shared" si="98"/>
        <v>0</v>
      </c>
      <c r="P497" s="71"/>
      <c r="Q497" s="91"/>
      <c r="R497" s="91"/>
      <c r="S497" s="147">
        <f t="shared" si="90"/>
        <v>0</v>
      </c>
      <c r="T497" s="73"/>
      <c r="U497" s="92"/>
      <c r="V497" s="91"/>
      <c r="W497" s="147">
        <f t="shared" si="91"/>
        <v>0</v>
      </c>
      <c r="X497" s="73"/>
      <c r="Y497" s="92"/>
      <c r="Z497" s="91"/>
      <c r="AA497" s="147">
        <f t="shared" si="99"/>
        <v>0</v>
      </c>
      <c r="AB497" s="147">
        <f t="shared" si="100"/>
        <v>0</v>
      </c>
      <c r="AC497" s="147">
        <f t="shared" si="101"/>
        <v>0</v>
      </c>
      <c r="AD497" s="147">
        <f t="shared" si="102"/>
        <v>0</v>
      </c>
      <c r="AE497" s="73"/>
      <c r="AF497" s="73"/>
      <c r="AG497" s="147">
        <f t="shared" si="94"/>
        <v>0</v>
      </c>
      <c r="AH497" s="23"/>
      <c r="AR497" s="94" t="str">
        <f t="shared" si="95"/>
        <v/>
      </c>
    </row>
    <row r="498" spans="2:44" x14ac:dyDescent="0.3">
      <c r="B498" s="101"/>
      <c r="C498" s="102"/>
      <c r="D498" s="102"/>
      <c r="E498" s="102"/>
      <c r="F498" s="145">
        <f>IFERROR(INDEX('2. Paquetes y Tareas'!$F$16:$F$65,MATCH(AR498,'2. Paquetes y Tareas'!$E$16:$E$65,0)),0)</f>
        <v>0</v>
      </c>
      <c r="G498" s="88"/>
      <c r="H498" s="146">
        <f>IF(E498="Sí",IFERROR(INDEX('4. Presupuesto Total '!$J$25:$J$43,MATCH(G440,'4. Presupuesto Total '!$B$25:$B$43,0)),""),IFERROR(INDEX('4. Presupuesto Total '!$I$25:$I$43,MATCH(G440,'4. Presupuesto Total '!$B$25:$B$43,0)),))</f>
        <v>0</v>
      </c>
      <c r="I498" s="67"/>
      <c r="J498" s="71"/>
      <c r="K498" s="71"/>
      <c r="L498" s="71"/>
      <c r="M498" s="148">
        <f t="shared" si="96"/>
        <v>0</v>
      </c>
      <c r="N498" s="148">
        <f t="shared" si="97"/>
        <v>0</v>
      </c>
      <c r="O498" s="147">
        <f t="shared" si="98"/>
        <v>0</v>
      </c>
      <c r="P498" s="71"/>
      <c r="Q498" s="91"/>
      <c r="R498" s="91"/>
      <c r="S498" s="147">
        <f t="shared" si="90"/>
        <v>0</v>
      </c>
      <c r="T498" s="73"/>
      <c r="U498" s="92"/>
      <c r="V498" s="91"/>
      <c r="W498" s="147">
        <f t="shared" si="91"/>
        <v>0</v>
      </c>
      <c r="X498" s="73"/>
      <c r="Y498" s="92"/>
      <c r="Z498" s="91"/>
      <c r="AA498" s="147">
        <f t="shared" si="99"/>
        <v>0</v>
      </c>
      <c r="AB498" s="147">
        <f t="shared" si="100"/>
        <v>0</v>
      </c>
      <c r="AC498" s="147">
        <f t="shared" si="101"/>
        <v>0</v>
      </c>
      <c r="AD498" s="147">
        <f t="shared" si="102"/>
        <v>0</v>
      </c>
      <c r="AE498" s="73"/>
      <c r="AF498" s="73"/>
      <c r="AG498" s="147">
        <f t="shared" si="94"/>
        <v>0</v>
      </c>
      <c r="AH498" s="23"/>
      <c r="AR498" s="94" t="str">
        <f t="shared" si="95"/>
        <v/>
      </c>
    </row>
    <row r="499" spans="2:44" x14ac:dyDescent="0.3">
      <c r="W499" s="11"/>
      <c r="X499" s="11"/>
      <c r="Y499" s="11"/>
      <c r="Z499" s="11"/>
      <c r="AA499" s="11"/>
      <c r="AB499" s="11"/>
      <c r="AC499" s="11"/>
      <c r="AD499" s="11"/>
      <c r="AE499" s="11"/>
    </row>
    <row r="500" spans="2:44" x14ac:dyDescent="0.3">
      <c r="Y500" s="11"/>
      <c r="Z500" s="11"/>
      <c r="AA500" s="11"/>
      <c r="AB500" s="11"/>
      <c r="AC500" s="11"/>
      <c r="AD500" s="11"/>
      <c r="AE500" s="11"/>
    </row>
    <row r="501" spans="2:44" ht="24" customHeight="1" thickBot="1" x14ac:dyDescent="0.35">
      <c r="B501" s="202" t="s">
        <v>181</v>
      </c>
      <c r="C501" s="202"/>
      <c r="D501" s="202"/>
      <c r="E501" s="202"/>
      <c r="F501" s="202"/>
      <c r="G501" s="202"/>
      <c r="H501" s="202"/>
      <c r="I501" s="202"/>
      <c r="J501" s="202"/>
      <c r="K501" s="202"/>
      <c r="L501" s="202"/>
      <c r="M501" s="202"/>
      <c r="N501" s="11"/>
      <c r="O501" s="11"/>
      <c r="P501" s="11"/>
      <c r="Q501" s="11"/>
      <c r="R501" s="11"/>
      <c r="S501" s="11"/>
      <c r="T501" s="11"/>
      <c r="U501" s="11"/>
      <c r="V501" s="11"/>
      <c r="W501" s="11"/>
      <c r="X501" s="11"/>
      <c r="Y501" s="11"/>
      <c r="Z501" s="11"/>
      <c r="AA501" s="11"/>
      <c r="AB501" s="11"/>
      <c r="AC501" s="11"/>
      <c r="AD501" s="11"/>
      <c r="AE501" s="11"/>
    </row>
    <row r="502" spans="2:44" ht="15" thickTop="1" x14ac:dyDescent="0.3">
      <c r="AA502" s="11"/>
      <c r="AB502" s="11"/>
      <c r="AC502" s="11"/>
      <c r="AD502" s="11"/>
      <c r="AE502" s="11"/>
    </row>
    <row r="503" spans="2:44" x14ac:dyDescent="0.3">
      <c r="AA503" s="11"/>
      <c r="AB503" s="11"/>
      <c r="AC503" s="11"/>
      <c r="AD503" s="11"/>
      <c r="AE503" s="11"/>
    </row>
    <row r="504" spans="2:44" ht="43.05" customHeight="1" x14ac:dyDescent="0.3">
      <c r="B504" s="196" t="s">
        <v>182</v>
      </c>
      <c r="C504" s="197"/>
      <c r="D504" s="149" t="str">
        <f>IF(SUM($Z$51:$Z$440)='3. Amortización '!L78,"Sí","Costes de amortización incorrectos")</f>
        <v>Sí</v>
      </c>
      <c r="E504" s="236" t="s">
        <v>183</v>
      </c>
      <c r="F504" s="184"/>
      <c r="G504" s="184"/>
      <c r="AA504" s="11"/>
      <c r="AB504" s="11"/>
      <c r="AC504" s="11"/>
      <c r="AD504" s="11"/>
      <c r="AE504" s="11"/>
    </row>
    <row r="505" spans="2:44" ht="43.05" customHeight="1" x14ac:dyDescent="0.3">
      <c r="B505" s="196" t="s">
        <v>184</v>
      </c>
      <c r="C505" s="197"/>
      <c r="D505" s="149" t="str">
        <f>IF(SUM($AK$51:$AK$440)&lt;2*SUM($AN$51:$AN$440),"Costes subcontratados superior al límite establecido","Sí")</f>
        <v>Sí</v>
      </c>
      <c r="E505" s="236" t="s">
        <v>185</v>
      </c>
      <c r="F505" s="184"/>
      <c r="G505" s="184"/>
      <c r="AA505" s="11"/>
      <c r="AB505" s="11"/>
      <c r="AC505" s="11"/>
      <c r="AD505" s="11"/>
      <c r="AE505" s="11"/>
    </row>
    <row r="506" spans="2:44" ht="43.5" customHeight="1" x14ac:dyDescent="0.3">
      <c r="B506" s="196" t="s">
        <v>186</v>
      </c>
      <c r="C506" s="197"/>
      <c r="D506" s="149" t="str">
        <f>IF(SUM(AC449:AC498)&lt;2*SUM(AF449:AF498),"Costes subcontratados superior al límite establecido","Sí")</f>
        <v>Sí</v>
      </c>
      <c r="E506" s="236" t="s">
        <v>185</v>
      </c>
      <c r="F506" s="184"/>
      <c r="G506" s="184"/>
      <c r="AA506" s="11"/>
      <c r="AB506" s="11"/>
      <c r="AC506" s="11"/>
      <c r="AD506" s="11"/>
      <c r="AE506" s="11"/>
    </row>
    <row r="507" spans="2:44" ht="48" customHeight="1" x14ac:dyDescent="0.3">
      <c r="B507" s="196" t="s">
        <v>187</v>
      </c>
      <c r="C507" s="197"/>
      <c r="D507" s="149" t="str">
        <f>IF(SUM($V$51:$V$440)&lt;5*SUM($AH$51:$AH$440),"Gastos generales y otros gastos superiores al límite establecido","Sí")</f>
        <v>Sí</v>
      </c>
      <c r="E507" s="236" t="s">
        <v>188</v>
      </c>
      <c r="F507" s="184"/>
      <c r="G507" s="184"/>
    </row>
    <row r="510" spans="2:44" ht="24" customHeight="1" thickBot="1" x14ac:dyDescent="0.35">
      <c r="B510" s="202" t="s">
        <v>189</v>
      </c>
      <c r="C510" s="202"/>
      <c r="D510" s="202"/>
      <c r="E510" s="202"/>
      <c r="F510" s="202"/>
      <c r="G510" s="202"/>
      <c r="H510" s="202"/>
      <c r="I510" s="202"/>
      <c r="J510" s="202"/>
      <c r="K510" s="202"/>
      <c r="L510" s="202"/>
      <c r="M510" s="202"/>
      <c r="N510" s="11"/>
      <c r="O510" s="11"/>
      <c r="P510" s="11"/>
      <c r="Q510" s="11"/>
      <c r="R510" s="11"/>
      <c r="S510" s="11"/>
      <c r="T510" s="11"/>
      <c r="U510" s="11"/>
      <c r="V510" s="11"/>
      <c r="W510" s="11"/>
      <c r="X510" s="11"/>
      <c r="Y510" s="11"/>
      <c r="Z510" s="11"/>
      <c r="AA510" s="11"/>
      <c r="AB510" s="11"/>
      <c r="AC510" s="11"/>
      <c r="AD510" s="11"/>
      <c r="AE510" s="11"/>
    </row>
    <row r="511" spans="2:44" ht="15" thickTop="1" x14ac:dyDescent="0.3">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row>
    <row r="512" spans="2:44" x14ac:dyDescent="0.3">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row>
    <row r="513" spans="2:33" x14ac:dyDescent="0.3">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row>
    <row r="514" spans="2:33" ht="18.600000000000001" customHeight="1" x14ac:dyDescent="0.3">
      <c r="B514" s="200"/>
      <c r="C514" s="200"/>
      <c r="D514" s="185" t="s">
        <v>70</v>
      </c>
      <c r="E514" s="185"/>
      <c r="F514" s="185"/>
      <c r="G514" s="185" t="s">
        <v>190</v>
      </c>
      <c r="H514" s="185"/>
      <c r="I514" s="185"/>
      <c r="J514" s="185" t="s">
        <v>191</v>
      </c>
      <c r="K514" s="185"/>
      <c r="L514" s="185"/>
      <c r="M514" s="185" t="s">
        <v>192</v>
      </c>
      <c r="N514" s="185"/>
      <c r="O514" s="185"/>
      <c r="P514" s="185" t="s">
        <v>193</v>
      </c>
      <c r="Q514" s="185"/>
      <c r="R514" s="185"/>
      <c r="S514" s="185" t="s">
        <v>194</v>
      </c>
      <c r="T514" s="185"/>
      <c r="U514" s="185"/>
      <c r="V514" s="185" t="s">
        <v>195</v>
      </c>
      <c r="W514" s="185"/>
      <c r="X514" s="185"/>
      <c r="Y514" s="185" t="s">
        <v>196</v>
      </c>
      <c r="Z514" s="185"/>
      <c r="AA514" s="185"/>
      <c r="AB514" s="185" t="s">
        <v>197</v>
      </c>
      <c r="AC514" s="185"/>
      <c r="AD514" s="185"/>
      <c r="AE514" s="185" t="s">
        <v>198</v>
      </c>
      <c r="AF514" s="185"/>
      <c r="AG514" s="185"/>
    </row>
    <row r="515" spans="2:33" ht="62.55" customHeight="1" x14ac:dyDescent="0.3">
      <c r="B515" s="199" t="s">
        <v>199</v>
      </c>
      <c r="C515" s="199"/>
      <c r="D515" s="107" t="s">
        <v>162</v>
      </c>
      <c r="E515" s="107" t="s">
        <v>200</v>
      </c>
      <c r="F515" s="107" t="s">
        <v>201</v>
      </c>
      <c r="G515" s="107" t="s">
        <v>162</v>
      </c>
      <c r="H515" s="107" t="s">
        <v>200</v>
      </c>
      <c r="I515" s="107" t="s">
        <v>201</v>
      </c>
      <c r="J515" s="107" t="s">
        <v>162</v>
      </c>
      <c r="K515" s="107" t="s">
        <v>200</v>
      </c>
      <c r="L515" s="107" t="s">
        <v>201</v>
      </c>
      <c r="M515" s="107" t="s">
        <v>162</v>
      </c>
      <c r="N515" s="107" t="s">
        <v>200</v>
      </c>
      <c r="O515" s="107" t="s">
        <v>201</v>
      </c>
      <c r="P515" s="107" t="s">
        <v>162</v>
      </c>
      <c r="Q515" s="107" t="s">
        <v>200</v>
      </c>
      <c r="R515" s="107" t="s">
        <v>201</v>
      </c>
      <c r="S515" s="107" t="s">
        <v>162</v>
      </c>
      <c r="T515" s="107" t="s">
        <v>200</v>
      </c>
      <c r="U515" s="107" t="s">
        <v>201</v>
      </c>
      <c r="V515" s="107" t="s">
        <v>162</v>
      </c>
      <c r="W515" s="107" t="s">
        <v>200</v>
      </c>
      <c r="X515" s="107" t="s">
        <v>201</v>
      </c>
      <c r="Y515" s="107" t="s">
        <v>162</v>
      </c>
      <c r="Z515" s="107" t="s">
        <v>200</v>
      </c>
      <c r="AA515" s="107" t="s">
        <v>201</v>
      </c>
      <c r="AB515" s="107" t="s">
        <v>162</v>
      </c>
      <c r="AC515" s="107" t="s">
        <v>200</v>
      </c>
      <c r="AD515" s="107" t="s">
        <v>201</v>
      </c>
      <c r="AE515" s="107" t="s">
        <v>162</v>
      </c>
      <c r="AF515" s="107" t="s">
        <v>200</v>
      </c>
      <c r="AG515" s="107" t="s">
        <v>201</v>
      </c>
    </row>
    <row r="516" spans="2:33" ht="31.5" customHeight="1" x14ac:dyDescent="0.3">
      <c r="B516" s="198" t="s">
        <v>202</v>
      </c>
      <c r="C516" s="198"/>
      <c r="D516" s="150">
        <f>SUMIF($B$51:$B$440,D$514,$U$51:$U$440)</f>
        <v>0</v>
      </c>
      <c r="E516" s="150">
        <f>SUMIF($B$51:$B$440,D$514,$V$51:$V$440)</f>
        <v>0</v>
      </c>
      <c r="F516" s="150">
        <f>SUMIF($B$51:$B$440,D$514,$W$51:$W$440)</f>
        <v>0</v>
      </c>
      <c r="G516" s="150">
        <f>SUMIF($B$51:$B$440,G$514,$U$51:$U$440)</f>
        <v>0</v>
      </c>
      <c r="H516" s="150">
        <f>SUMIF($B$51:$B$440,G$514,$V$51:$V$440)</f>
        <v>0</v>
      </c>
      <c r="I516" s="150">
        <f>SUMIF($B$51:$B$440,G$514,$W$51:$W$440)</f>
        <v>0</v>
      </c>
      <c r="J516" s="150">
        <f>SUMIF($B$51:$B$440,J$514,$U$51:$U$440)</f>
        <v>0</v>
      </c>
      <c r="K516" s="150">
        <f>SUMIF($B$51:$B$440,J$514,$V$51:$V$440)</f>
        <v>0</v>
      </c>
      <c r="L516" s="150">
        <f>SUMIF($B$51:$B$440,J$514,$W$51:$W$440)</f>
        <v>0</v>
      </c>
      <c r="M516" s="150">
        <f>SUMIF($B$51:$B$440,M$514,$U$51:$U$440)</f>
        <v>0</v>
      </c>
      <c r="N516" s="150">
        <f>SUMIF($B$51:$B$440,M$514,$V$51:$V$440)</f>
        <v>0</v>
      </c>
      <c r="O516" s="150">
        <f>SUMIF($B$51:$B$440,M$514,$W$51:$W$440)</f>
        <v>0</v>
      </c>
      <c r="P516" s="150">
        <f>SUMIF($B$51:$B$440,P$514,$U$51:$U$440)</f>
        <v>0</v>
      </c>
      <c r="Q516" s="150">
        <f>SUMIF($B$51:$B$440,P$514,$V$51:$V$440)</f>
        <v>0</v>
      </c>
      <c r="R516" s="150">
        <f>SUMIF($B$51:$B$440,P$514,$W$51:$W$440)</f>
        <v>0</v>
      </c>
      <c r="S516" s="150">
        <f>SUMIF($B$51:$B$440,S$514,$U$51:$U$440)</f>
        <v>0</v>
      </c>
      <c r="T516" s="150">
        <f>SUMIF($B$51:$B$440,S$514,$V$51:$V$440)</f>
        <v>0</v>
      </c>
      <c r="U516" s="150">
        <f>SUMIF($B$51:$B$440,S$514,$W$51:$W$440)</f>
        <v>0</v>
      </c>
      <c r="V516" s="150">
        <f>SUMIF($B$51:$B$440,V$514,$U$51:$U$440)</f>
        <v>0</v>
      </c>
      <c r="W516" s="150">
        <f>SUMIF($B$51:$B$440,V$514,$V$51:$V$440)</f>
        <v>0</v>
      </c>
      <c r="X516" s="150">
        <f>SUMIF($B$51:$B$440,V$514,$W$51:$W$440)</f>
        <v>0</v>
      </c>
      <c r="Y516" s="150">
        <f>SUMIF($B$51:$B$440,Y$514,$U$51:$U$440)</f>
        <v>0</v>
      </c>
      <c r="Z516" s="150">
        <f>SUMIF($B$51:$B$440,Y$514,$V$51:$V$440)</f>
        <v>0</v>
      </c>
      <c r="AA516" s="150">
        <f>SUMIF($B$51:$B$440,Y$514,$W$51:$W$440)</f>
        <v>0</v>
      </c>
      <c r="AB516" s="150">
        <f>SUMIF($B$51:$B$440,AB$514,$U$51:$U$440)</f>
        <v>0</v>
      </c>
      <c r="AC516" s="150">
        <f>SUMIF($B$51:$B$440,AB$514,$V$51:$V$440)</f>
        <v>0</v>
      </c>
      <c r="AD516" s="150">
        <f>SUMIF($B$51:$B$440,AB$514,$W$51:$W$440)</f>
        <v>0</v>
      </c>
      <c r="AE516" s="150">
        <f>SUMIF($B$51:$B$440,AE$514,$U$51:$U$440)</f>
        <v>0</v>
      </c>
      <c r="AF516" s="150">
        <f>SUMIF($B$51:$B$440,AE$514,$V$51:$V$440)</f>
        <v>0</v>
      </c>
      <c r="AG516" s="150">
        <f>SUMIF($B$51:$B$440,AE$514,$W$51:$W$440)</f>
        <v>0</v>
      </c>
    </row>
    <row r="517" spans="2:33" ht="31.5" customHeight="1" x14ac:dyDescent="0.3">
      <c r="B517" s="198" t="s">
        <v>203</v>
      </c>
      <c r="C517" s="198"/>
      <c r="D517" s="150">
        <f>SUMIF($B$51:$B$440,D$514,$Y$51:$Y$440)</f>
        <v>0</v>
      </c>
      <c r="E517" s="150">
        <f>SUMIF($B$51:$B$440,D$514,$Z$51:$Z$440)</f>
        <v>0</v>
      </c>
      <c r="F517" s="150">
        <f>SUMIF($B$51:$B$440,D$514,$AA$51:$AA$440)</f>
        <v>0</v>
      </c>
      <c r="G517" s="150">
        <f>SUMIF($B$51:$B$440,G$514,$Y$51:$Y$440)</f>
        <v>0</v>
      </c>
      <c r="H517" s="150">
        <f>SUMIF($B$51:$B$440,G$514,$Z$51:$Z$440)</f>
        <v>0</v>
      </c>
      <c r="I517" s="150">
        <f>SUMIF($B$51:$B$440,G$514,$AA$51:$AA$440)</f>
        <v>0</v>
      </c>
      <c r="J517" s="150">
        <f>SUMIF($B$51:$B$440,J$514,$Y$51:$Y$440)</f>
        <v>0</v>
      </c>
      <c r="K517" s="150">
        <f>SUMIF($B$51:$B$440,J$514,$Z$51:$Z$440)</f>
        <v>0</v>
      </c>
      <c r="L517" s="150">
        <f>SUMIF($B$51:$B$440,J$514,$AA$51:$AA$440)</f>
        <v>0</v>
      </c>
      <c r="M517" s="150">
        <f>SUMIF($B$51:$B$440,M$514,$Y$51:$Y$440)</f>
        <v>0</v>
      </c>
      <c r="N517" s="150">
        <f>SUMIF($B$51:$B$440,M$514,$Z$51:$Z$440)</f>
        <v>0</v>
      </c>
      <c r="O517" s="150">
        <f>SUMIF($B$51:$B$440,M$514,$AA$51:$AA$440)</f>
        <v>0</v>
      </c>
      <c r="P517" s="150">
        <f>SUMIF($B$51:$B$440,P$514,$Y$51:$Y$440)</f>
        <v>0</v>
      </c>
      <c r="Q517" s="150">
        <f>SUMIF($B$51:$B$440,P$514,$Z$51:$Z$440)</f>
        <v>0</v>
      </c>
      <c r="R517" s="150">
        <f>SUMIF($B$51:$B$440,P$514,$AA$51:$AA$440)</f>
        <v>0</v>
      </c>
      <c r="S517" s="150">
        <f>SUMIF($B$51:$B$440,S$514,$Y$51:$Y$440)</f>
        <v>0</v>
      </c>
      <c r="T517" s="150">
        <f>SUMIF($B$51:$B$440,S$514,$Z$51:$Z$440)</f>
        <v>0</v>
      </c>
      <c r="U517" s="150">
        <f>SUMIF($B$51:$B$440,S$514,$AA$51:$AA$440)</f>
        <v>0</v>
      </c>
      <c r="V517" s="150">
        <f>SUMIF($B$51:$B$440,V$514,$Y$51:$Y$440)</f>
        <v>0</v>
      </c>
      <c r="W517" s="150">
        <f>SUMIF($B$51:$B$440,V$514,$Z$51:$Z$440)</f>
        <v>0</v>
      </c>
      <c r="X517" s="150">
        <f>SUMIF($B$51:$B$440,V$514,$AA$51:$AA$440)</f>
        <v>0</v>
      </c>
      <c r="Y517" s="150">
        <f>SUMIF($B$51:$B$440,Y$514,$Y$51:$Y$440)</f>
        <v>0</v>
      </c>
      <c r="Z517" s="150">
        <f>SUMIF($B$51:$B$440,Y$514,$Z$51:$Z$440)</f>
        <v>0</v>
      </c>
      <c r="AA517" s="150">
        <f>SUMIF($B$51:$B$440,Y$514,$AA$51:$AA$440)</f>
        <v>0</v>
      </c>
      <c r="AB517" s="150">
        <f>SUMIF($B$51:$B$440,AB$514,$Y$51:$Y$440)</f>
        <v>0</v>
      </c>
      <c r="AC517" s="150">
        <f>SUMIF($B$51:$B$440,AB$514,$Z$51:$Z$440)</f>
        <v>0</v>
      </c>
      <c r="AD517" s="150">
        <f>SUMIF($B$51:$B$440,AB$514,$AA$51:$AA$440)</f>
        <v>0</v>
      </c>
      <c r="AE517" s="150">
        <f>SUMIF($B$51:$B$440,AE$514,$Y$51:$Y$440)</f>
        <v>0</v>
      </c>
      <c r="AF517" s="150">
        <f>SUMIF($B$51:$B$440,AE$514,$Z$51:$Z$440)</f>
        <v>0</v>
      </c>
      <c r="AG517" s="150">
        <f>SUMIF($B$51:$B$440,AE$514,$AA$51:$AA$440)</f>
        <v>0</v>
      </c>
    </row>
    <row r="518" spans="2:33" ht="31.5" customHeight="1" x14ac:dyDescent="0.3">
      <c r="B518" s="198" t="s">
        <v>204</v>
      </c>
      <c r="C518" s="198"/>
      <c r="D518" s="150">
        <f>SUMIF($B$51:$B$440,D$514,$AC$51:$AC$440)</f>
        <v>0</v>
      </c>
      <c r="E518" s="150">
        <f>SUMIF($B$51:$B$440,D$514,$AD$51:$AD$440)</f>
        <v>0</v>
      </c>
      <c r="F518" s="150">
        <f>SUMIF($B$51:$B$440,D$514,$AE$51:$AE$440)</f>
        <v>0</v>
      </c>
      <c r="G518" s="150">
        <f>SUMIF($B$51:$B$440,G$514,$AC$51:$AC$440)</f>
        <v>0</v>
      </c>
      <c r="H518" s="150">
        <f>SUMIF($B$51:$B$440,G$514,$AD$51:$AD$440)</f>
        <v>0</v>
      </c>
      <c r="I518" s="150">
        <f>SUMIF($B$51:$B$440,G$514,$AE$51:$AE$440)</f>
        <v>0</v>
      </c>
      <c r="J518" s="150">
        <f>SUMIF($B$51:$B$440,J$514,$AC$51:$AC$440)</f>
        <v>0</v>
      </c>
      <c r="K518" s="150">
        <f>SUMIF($B$51:$B$440,J$514,$AD$51:$AD$440)</f>
        <v>0</v>
      </c>
      <c r="L518" s="150">
        <f>SUMIF($B$51:$B$440,J$514,$AE$51:$AE$440)</f>
        <v>0</v>
      </c>
      <c r="M518" s="150">
        <f>SUMIF($B$51:$B$440,M$514,$AC$51:$AC$440)</f>
        <v>0</v>
      </c>
      <c r="N518" s="150">
        <f>SUMIF($B$51:$B$440,M$514,$AD$51:$AD$440)</f>
        <v>0</v>
      </c>
      <c r="O518" s="150">
        <f>SUMIF($B$51:$B$440,M$514,$AE$51:$AE$440)</f>
        <v>0</v>
      </c>
      <c r="P518" s="150">
        <f>SUMIF($B$51:$B$440,P$514,$AC$51:$AC$440)</f>
        <v>0</v>
      </c>
      <c r="Q518" s="150">
        <f>SUMIF($B$51:$B$440,P$514,$AD$51:$AD$440)</f>
        <v>0</v>
      </c>
      <c r="R518" s="150">
        <f>SUMIF($B$51:$B$440,P$514,$AE$51:$AE$440)</f>
        <v>0</v>
      </c>
      <c r="S518" s="150">
        <f>SUMIF($B$51:$B$440,S$514,$AC$51:$AC$440)</f>
        <v>0</v>
      </c>
      <c r="T518" s="150">
        <f>SUMIF($B$51:$B$440,S$514,$AD$51:$AD$440)</f>
        <v>0</v>
      </c>
      <c r="U518" s="150">
        <f>SUMIF($B$51:$B$440,S$514,$AE$51:$AE$440)</f>
        <v>0</v>
      </c>
      <c r="V518" s="150">
        <f>SUMIF($B$51:$B$440,V$514,$AC$51:$AC$440)</f>
        <v>0</v>
      </c>
      <c r="W518" s="150">
        <f>SUMIF($B$51:$B$440,V$514,$AD$51:$AD$440)</f>
        <v>0</v>
      </c>
      <c r="X518" s="150">
        <f>SUMIF($B$51:$B$440,V$514,$AE$51:$AE$440)</f>
        <v>0</v>
      </c>
      <c r="Y518" s="150">
        <f>SUMIF($B$51:$B$440,Y$514,$AC$51:$AC$440)</f>
        <v>0</v>
      </c>
      <c r="Z518" s="150">
        <f>SUMIF($B$51:$B$440,Y$514,$AD$51:$AD$440)</f>
        <v>0</v>
      </c>
      <c r="AA518" s="150">
        <f>SUMIF($B$51:$B$440,Y$514,$AE$51:$AE$440)</f>
        <v>0</v>
      </c>
      <c r="AB518" s="150">
        <f>SUMIF($B$51:$B$440,AB$514,$AC$51:$AC$440)</f>
        <v>0</v>
      </c>
      <c r="AC518" s="150">
        <f>SUMIF($B$51:$B$440,AB$514,$AD$51:$AD$440)</f>
        <v>0</v>
      </c>
      <c r="AD518" s="150">
        <f>SUMIF($B$51:$B$440,AB$514,$AE$51:$AE$440)</f>
        <v>0</v>
      </c>
      <c r="AE518" s="150">
        <f>SUMIF($B$51:$B$440,AE$514,$AC$51:$AC$440)</f>
        <v>0</v>
      </c>
      <c r="AF518" s="150">
        <f>SUMIF($B$51:$B$440,AE$514,$AD$51:$AD$440)</f>
        <v>0</v>
      </c>
      <c r="AG518" s="150">
        <f>SUMIF($B$51:$B$440,AE$514,$AE$51:$AE$440)</f>
        <v>0</v>
      </c>
    </row>
    <row r="519" spans="2:33" ht="31.5" customHeight="1" x14ac:dyDescent="0.3">
      <c r="B519" s="198" t="s">
        <v>187</v>
      </c>
      <c r="C519" s="198"/>
      <c r="D519" s="150">
        <f>SUMIF($B$51:$B$440,D$514,$AG$51:$AG$440)</f>
        <v>0</v>
      </c>
      <c r="E519" s="150">
        <f>SUMIF($B$51:$B$440,D$514,$AH$51:$AH$440)</f>
        <v>0</v>
      </c>
      <c r="F519" s="150">
        <f>SUMIF($B$51:$B$440,D$514,$AI$51:$AI$440)</f>
        <v>0</v>
      </c>
      <c r="G519" s="150">
        <f>SUMIF($B$51:$B$440,G$514,$AG$51:$AG$440)</f>
        <v>0</v>
      </c>
      <c r="H519" s="150">
        <f>SUMIF($B$51:$B$440,G$514,$AH$51:$AH$440)</f>
        <v>0</v>
      </c>
      <c r="I519" s="150">
        <f>SUMIF($B$51:$B$440,G$514,$AI$51:$AI$440)</f>
        <v>0</v>
      </c>
      <c r="J519" s="150">
        <f>SUMIF($B$51:$B$440,J$514,$AG$51:$AG$440)</f>
        <v>0</v>
      </c>
      <c r="K519" s="150">
        <f>SUMIF($B$51:$B$440,J$514,$AH$51:$AH$440)</f>
        <v>0</v>
      </c>
      <c r="L519" s="150">
        <f>SUMIF($B$51:$B$440,J$514,$AI$51:$AI$440)</f>
        <v>0</v>
      </c>
      <c r="M519" s="150">
        <f>SUMIF($B$51:$B$440,M$514,$AG$51:$AG$440)</f>
        <v>0</v>
      </c>
      <c r="N519" s="150">
        <f>SUMIF($B$51:$B$440,M$514,$AH$51:$AH$440)</f>
        <v>0</v>
      </c>
      <c r="O519" s="150">
        <f>SUMIF($B$51:$B$440,M$514,$AI$51:$AI$440)</f>
        <v>0</v>
      </c>
      <c r="P519" s="150">
        <f>SUMIF($B$51:$B$440,P$514,$AG$51:$AG$440)</f>
        <v>0</v>
      </c>
      <c r="Q519" s="150">
        <f>SUMIF($B$51:$B$440,P$514,$AH$51:$AH$440)</f>
        <v>0</v>
      </c>
      <c r="R519" s="150">
        <f>SUMIF($B$51:$B$440,P$514,$AI$51:$AI$440)</f>
        <v>0</v>
      </c>
      <c r="S519" s="150">
        <f>SUMIF($B$51:$B$440,S$514,$AG$51:$AG$440)</f>
        <v>0</v>
      </c>
      <c r="T519" s="150">
        <f>SUMIF($B$51:$B$440,S$514,$AH$51:$AH$440)</f>
        <v>0</v>
      </c>
      <c r="U519" s="150">
        <f>SUMIF($B$51:$B$440,S$514,$AI$51:$AI$440)</f>
        <v>0</v>
      </c>
      <c r="V519" s="150">
        <f>SUMIF($B$51:$B$440,V$514,$AG$51:$AG$440)</f>
        <v>0</v>
      </c>
      <c r="W519" s="150">
        <f>SUMIF($B$51:$B$440,V$514,$AH$51:$AH$440)</f>
        <v>0</v>
      </c>
      <c r="X519" s="150">
        <f>SUMIF($B$51:$B$440,V$514,$AI$51:$AI$440)</f>
        <v>0</v>
      </c>
      <c r="Y519" s="150">
        <f>SUMIF($B$51:$B$440,Y$514,$AG$51:$AG$440)</f>
        <v>0</v>
      </c>
      <c r="Z519" s="150">
        <f>SUMIF($B$51:$B$440,Y$514,$AH$51:$AH$440)</f>
        <v>0</v>
      </c>
      <c r="AA519" s="150">
        <f>SUMIF($B$51:$B$440,Y$514,$AI$51:$AI$440)</f>
        <v>0</v>
      </c>
      <c r="AB519" s="150">
        <f>SUMIF($B$51:$B$440,AB$514,$AG$51:$AG$440)</f>
        <v>0</v>
      </c>
      <c r="AC519" s="150">
        <f>SUMIF($B$51:$B$440,AB$514,$AH$51:$AH$440)</f>
        <v>0</v>
      </c>
      <c r="AD519" s="150">
        <f>SUMIF($B$51:$B$440,AB$514,$AI$51:$AI$440)</f>
        <v>0</v>
      </c>
      <c r="AE519" s="150">
        <f>SUMIF($B$51:$B$440,AE$514,$AG$51:$AG$440)</f>
        <v>0</v>
      </c>
      <c r="AF519" s="150">
        <f>SUMIF($B$51:$B$440,AE$514,$AH$51:$AH$440)</f>
        <v>0</v>
      </c>
      <c r="AG519" s="150">
        <f>SUMIF($B$51:$B$440,AE$514,$AI$51:$AI$440)</f>
        <v>0</v>
      </c>
    </row>
    <row r="520" spans="2:33" ht="31.5" customHeight="1" x14ac:dyDescent="0.3">
      <c r="B520" s="186" t="s">
        <v>205</v>
      </c>
      <c r="C520" s="187"/>
      <c r="D520" s="150">
        <f>SUMIF($B$449:$B$498,D$514,$M$449:$M$498)</f>
        <v>0</v>
      </c>
      <c r="E520" s="150">
        <f>SUMIF($B$449:$B$498,D$514,$N$449:$N$498)</f>
        <v>0</v>
      </c>
      <c r="F520" s="150">
        <f>SUMIF($B$449:$B$498,D$514,$O$449:$O$498)</f>
        <v>0</v>
      </c>
      <c r="G520" s="150">
        <f>SUMIF($B$449:$B$498,G$514,$M$449:$M$498)</f>
        <v>0</v>
      </c>
      <c r="H520" s="150">
        <f>SUMIF($B$449:$B$498,G$514,$N$449:$N$498)</f>
        <v>0</v>
      </c>
      <c r="I520" s="150">
        <f>SUMIF($B$449:$B$498,G$514,$O$449:$O$498)</f>
        <v>0</v>
      </c>
      <c r="J520" s="150">
        <f>SUMIF($B$449:$B$498,J$514,$M$449:$M$498)</f>
        <v>0</v>
      </c>
      <c r="K520" s="150">
        <f>SUMIF($B$449:$B$498,J$514,$N$449:$N$498)</f>
        <v>0</v>
      </c>
      <c r="L520" s="150">
        <f>SUMIF($B$449:$B$498,J$514,$O$449:$O$498)</f>
        <v>0</v>
      </c>
      <c r="M520" s="150">
        <f>SUMIF($B$449:$B$498,M$514,$M$449:$M$498)</f>
        <v>0</v>
      </c>
      <c r="N520" s="150">
        <f>SUMIF($B$449:$B$498,M$514,$N$449:$N$498)</f>
        <v>0</v>
      </c>
      <c r="O520" s="150">
        <f>SUMIF($B$449:$B$498,M$514,$O$449:$O$498)</f>
        <v>0</v>
      </c>
      <c r="P520" s="150">
        <f>SUMIF($B$449:$B$498,P$514,$M$449:$M$498)</f>
        <v>0</v>
      </c>
      <c r="Q520" s="150">
        <f>SUMIF($B$449:$B$498,P$514,$N$449:$N$498)</f>
        <v>0</v>
      </c>
      <c r="R520" s="150">
        <f>SUMIF($B$449:$B$498,P$514,$O$449:$O$498)</f>
        <v>0</v>
      </c>
      <c r="S520" s="150">
        <f>SUMIF($B$449:$B$498,S$514,$M$449:$M$498)</f>
        <v>0</v>
      </c>
      <c r="T520" s="150">
        <f>SUMIF($B$449:$B$498,S$514,$N$449:$N$498)</f>
        <v>0</v>
      </c>
      <c r="U520" s="150">
        <f>SUMIF($B$449:$B$498,S$514,$O$449:$O$498)</f>
        <v>0</v>
      </c>
      <c r="V520" s="150">
        <f>SUMIF($B$449:$B$498,V$514,$M$449:$M$498)</f>
        <v>0</v>
      </c>
      <c r="W520" s="150">
        <f>SUMIF($B$449:$B$498,V$514,$N$449:$N$498)</f>
        <v>0</v>
      </c>
      <c r="X520" s="150">
        <f>SUMIF($B$449:$B$498,V$514,$O$449:$O$498)</f>
        <v>0</v>
      </c>
      <c r="Y520" s="150">
        <f>SUMIF($B$449:$B$498,Y$514,$M$449:$M$498)</f>
        <v>0</v>
      </c>
      <c r="Z520" s="150">
        <f>SUMIF($B$449:$B$498,Y$514,$N$449:$N$498)</f>
        <v>0</v>
      </c>
      <c r="AA520" s="150">
        <f>SUMIF($B$449:$B$498,Y$514,$O$449:$O$498)</f>
        <v>0</v>
      </c>
      <c r="AB520" s="150">
        <f>SUMIF($B$449:$B$498,AB$514,$M$449:$M$498)</f>
        <v>0</v>
      </c>
      <c r="AC520" s="150">
        <f>SUMIF($B$449:$B$498,AB$514,$N$449:$N$498)</f>
        <v>0</v>
      </c>
      <c r="AD520" s="150">
        <f>SUMIF($B$449:$B$498,AB$514,$O$449:$O$498)</f>
        <v>0</v>
      </c>
      <c r="AE520" s="150">
        <f>SUMIF($B$449:$B$498,AE$514,$M$449:$M$498)</f>
        <v>0</v>
      </c>
      <c r="AF520" s="150">
        <f>SUMIF($B$449:$B$498,AE$514,$N$449:$N$498)</f>
        <v>0</v>
      </c>
      <c r="AG520" s="150">
        <f>SUMIF($B$449:$B$498,AE$514,$O$449:$O$498)</f>
        <v>0</v>
      </c>
    </row>
    <row r="521" spans="2:33" ht="31.5" customHeight="1" x14ac:dyDescent="0.3">
      <c r="B521" s="186" t="s">
        <v>206</v>
      </c>
      <c r="C521" s="187"/>
      <c r="D521" s="150">
        <f>SUMIF($B$449:$B$498,D$514,$Q$449:$Q$498)</f>
        <v>0</v>
      </c>
      <c r="E521" s="150">
        <f>SUMIF($B$449:$B$498,D$514,$R$449:$R$498)</f>
        <v>0</v>
      </c>
      <c r="F521" s="150">
        <f>SUMIF($B$449:$B$498,D$514,$S$449:$S$498)</f>
        <v>0</v>
      </c>
      <c r="G521" s="150">
        <f>SUMIF($B$449:$B$498,G$514,$Q$449:$Q$498)</f>
        <v>0</v>
      </c>
      <c r="H521" s="150">
        <f>SUMIF($B$449:$B$498,G$514,$R$449:$R$498)</f>
        <v>0</v>
      </c>
      <c r="I521" s="150">
        <f>SUMIF($B$449:$B$498,G$514,$S$449:$S$498)</f>
        <v>0</v>
      </c>
      <c r="J521" s="150">
        <f>SUMIF($B$449:$B$498,J$514,$Q$449:$Q$498)</f>
        <v>0</v>
      </c>
      <c r="K521" s="150">
        <f>SUMIF($B$449:$B$498,J$514,$R$449:$R$498)</f>
        <v>0</v>
      </c>
      <c r="L521" s="150">
        <f>SUMIF($B$449:$B$498,J$514,$S$449:$S$498)</f>
        <v>0</v>
      </c>
      <c r="M521" s="150">
        <f>SUMIF($B$449:$B$498,M$514,$Q$449:$Q$498)</f>
        <v>0</v>
      </c>
      <c r="N521" s="150">
        <f>SUMIF($B$449:$B$498,M$514,$R$449:$R$498)</f>
        <v>0</v>
      </c>
      <c r="O521" s="150">
        <f>SUMIF($B$449:$B$498,M$514,$S$449:$S$498)</f>
        <v>0</v>
      </c>
      <c r="P521" s="150">
        <f>SUMIF($B$449:$B$498,P$514,$Q$449:$Q$498)</f>
        <v>0</v>
      </c>
      <c r="Q521" s="150">
        <f>SUMIF($B$449:$B$498,P$514,$R$449:$R$498)</f>
        <v>0</v>
      </c>
      <c r="R521" s="150">
        <f>SUMIF($B$449:$B$498,P$514,$S$449:$S$498)</f>
        <v>0</v>
      </c>
      <c r="S521" s="150">
        <f>SUMIF($B$449:$B$498,S$514,$Q$449:$Q$498)</f>
        <v>0</v>
      </c>
      <c r="T521" s="150">
        <f>SUMIF($B$449:$B$498,S$514,$R$449:$R$498)</f>
        <v>0</v>
      </c>
      <c r="U521" s="150">
        <f>SUMIF($B$449:$B$498,S$514,$S$449:$S$498)</f>
        <v>0</v>
      </c>
      <c r="V521" s="150">
        <f>SUMIF($B$449:$B$498,V$514,$Q$449:$Q$498)</f>
        <v>0</v>
      </c>
      <c r="W521" s="150">
        <f>SUMIF($B$449:$B$498,V$514,$R$449:$R$498)</f>
        <v>0</v>
      </c>
      <c r="X521" s="150">
        <f>SUMIF($B$449:$B$498,V$514,$S$449:$S$498)</f>
        <v>0</v>
      </c>
      <c r="Y521" s="150">
        <f>SUMIF($B$449:$B$498,Y$514,$Q$449:$Q$498)</f>
        <v>0</v>
      </c>
      <c r="Z521" s="150">
        <f>SUMIF($B$449:$B$498,Y$514,$R$449:$R$498)</f>
        <v>0</v>
      </c>
      <c r="AA521" s="150">
        <f>SUMIF($B$449:$B$498,Y$514,$S$449:$S$498)</f>
        <v>0</v>
      </c>
      <c r="AB521" s="150">
        <f>SUMIF($B$449:$B$498,AB$514,$Q$449:$Q$498)</f>
        <v>0</v>
      </c>
      <c r="AC521" s="150">
        <f>SUMIF($B$449:$B$498,AB$514,$R$449:$R$498)</f>
        <v>0</v>
      </c>
      <c r="AD521" s="150">
        <f>SUMIF($B$449:$B$498,AB$514,$S$449:$S$498)</f>
        <v>0</v>
      </c>
      <c r="AE521" s="150">
        <f>SUMIF($B$449:$B$498,AE$514,$Q$449:$Q$498)</f>
        <v>0</v>
      </c>
      <c r="AF521" s="150">
        <f>SUMIF($B$449:$B$498,AE$514,$R$449:$R$498)</f>
        <v>0</v>
      </c>
      <c r="AG521" s="150">
        <f>SUMIF($B$449:$B$498,AE$514,$S$449:$S$498)</f>
        <v>0</v>
      </c>
    </row>
    <row r="522" spans="2:33" ht="31.5" customHeight="1" x14ac:dyDescent="0.3">
      <c r="B522" s="186" t="s">
        <v>207</v>
      </c>
      <c r="C522" s="187"/>
      <c r="D522" s="150">
        <f>SUMIF($B$449:$B$498,D$514,$U$449:$U$498)</f>
        <v>0</v>
      </c>
      <c r="E522" s="150">
        <f>SUMIF($B$449:$B$498,D$514,$V$449:$V$498)</f>
        <v>0</v>
      </c>
      <c r="F522" s="150">
        <f>SUMIF($B$449:$B$498,D$514,$W$449:$W$498)</f>
        <v>0</v>
      </c>
      <c r="G522" s="150">
        <f>SUMIF($B$449:$B$498,G$514,$U$449:$U$498)</f>
        <v>0</v>
      </c>
      <c r="H522" s="150">
        <f>SUMIF($B$449:$B$498,G$514,$V$449:$V$498)</f>
        <v>0</v>
      </c>
      <c r="I522" s="150">
        <f>SUMIF($B$449:$B$498,G$514,$W$449:$W$498)</f>
        <v>0</v>
      </c>
      <c r="J522" s="150">
        <f>SUMIF($B$449:$B$498,J$514,$U$449:$U$498)</f>
        <v>0</v>
      </c>
      <c r="K522" s="150">
        <f>SUMIF($B$449:$B$498,J$514,$V$449:$V$498)</f>
        <v>0</v>
      </c>
      <c r="L522" s="150">
        <f>SUMIF($B$449:$B$498,J$514,$W$449:$W$498)</f>
        <v>0</v>
      </c>
      <c r="M522" s="150">
        <f>SUMIF($B$449:$B$498,M$514,$U$449:$U$498)</f>
        <v>0</v>
      </c>
      <c r="N522" s="150">
        <f>SUMIF($B$449:$B$498,M$514,$V$449:$V$498)</f>
        <v>0</v>
      </c>
      <c r="O522" s="150">
        <f>SUMIF($B$449:$B$498,M$514,$W$449:$W$498)</f>
        <v>0</v>
      </c>
      <c r="P522" s="150">
        <f>SUMIF($B$449:$B$498,P$514,$U$449:$U$498)</f>
        <v>0</v>
      </c>
      <c r="Q522" s="150">
        <f>SUMIF($B$449:$B$498,P$514,$V$449:$V$498)</f>
        <v>0</v>
      </c>
      <c r="R522" s="150">
        <f>SUMIF($B$449:$B$498,P$514,$W$449:$W$498)</f>
        <v>0</v>
      </c>
      <c r="S522" s="150">
        <f>SUMIF($B$449:$B$498,S$514,$U$449:$U$498)</f>
        <v>0</v>
      </c>
      <c r="T522" s="150">
        <f>SUMIF($B$449:$B$498,S$514,$V$449:$V$498)</f>
        <v>0</v>
      </c>
      <c r="U522" s="150">
        <f>SUMIF($B$449:$B$498,S$514,$W$449:$W$498)</f>
        <v>0</v>
      </c>
      <c r="V522" s="150">
        <f>SUMIF($B$449:$B$498,V$514,$U$449:$U$498)</f>
        <v>0</v>
      </c>
      <c r="W522" s="150">
        <f>SUMIF($B$449:$B$498,V$514,$V$449:$V$498)</f>
        <v>0</v>
      </c>
      <c r="X522" s="150">
        <f>SUMIF($B$449:$B$498,V$514,$W$449:$W$498)</f>
        <v>0</v>
      </c>
      <c r="Y522" s="150">
        <f>SUMIF($B$449:$B$498,Y$514,$U$449:$U$498)</f>
        <v>0</v>
      </c>
      <c r="Z522" s="150">
        <f>SUMIF($B$449:$B$498,Y$514,$V$449:$V$498)</f>
        <v>0</v>
      </c>
      <c r="AA522" s="150">
        <f>SUMIF($B$449:$B$498,Y$514,$W$449:$W$498)</f>
        <v>0</v>
      </c>
      <c r="AB522" s="150">
        <f>SUMIF($B$449:$B$498,AB$514,$U$449:$U$498)</f>
        <v>0</v>
      </c>
      <c r="AC522" s="150">
        <f>SUMIF($B$449:$B$498,AB$514,$V$449:$V$498)</f>
        <v>0</v>
      </c>
      <c r="AD522" s="150">
        <f>SUMIF($B$449:$B$498,AB$514,$W$449:$W$498)</f>
        <v>0</v>
      </c>
      <c r="AE522" s="150">
        <f>SUMIF($B$449:$B$498,AE$514,$U$449:$U$498)</f>
        <v>0</v>
      </c>
      <c r="AF522" s="150">
        <f>SUMIF($B$449:$B$498,AE$514,$V$449:$V$498)</f>
        <v>0</v>
      </c>
      <c r="AG522" s="150">
        <f>SUMIF($B$449:$B$498,AE$514,$W$449:$W$498)</f>
        <v>0</v>
      </c>
    </row>
    <row r="523" spans="2:33" ht="31.5" customHeight="1" x14ac:dyDescent="0.3">
      <c r="B523" s="186" t="s">
        <v>208</v>
      </c>
      <c r="C523" s="187"/>
      <c r="D523" s="150">
        <f>SUMIF($B$449:$B$498,D$514,$Y$449:$Y$498)</f>
        <v>0</v>
      </c>
      <c r="E523" s="150">
        <f>SUMIF($B$449:$B$498,D$514,$Z$449:$Z$498)</f>
        <v>0</v>
      </c>
      <c r="F523" s="150">
        <f>SUMIF($B$449:$B$498,D$514,$AA$449:$AA$498)</f>
        <v>0</v>
      </c>
      <c r="G523" s="150">
        <f>SUMIF($B$449:$B$498,G$514,$Y$449:$Y$498)</f>
        <v>0</v>
      </c>
      <c r="H523" s="150">
        <f>SUMIF($B$449:$B$498,G$514,$Z$449:$Z$498)</f>
        <v>0</v>
      </c>
      <c r="I523" s="150">
        <f>SUMIF($B$449:$B$498,G$514,$AA$449:$AA$498)</f>
        <v>0</v>
      </c>
      <c r="J523" s="150">
        <f>SUMIF($B$449:$B$498,J$514,$Y$449:$Y$498)</f>
        <v>0</v>
      </c>
      <c r="K523" s="150">
        <f>SUMIF($B$449:$B$498,J$514,$Z$449:$Z$498)</f>
        <v>0</v>
      </c>
      <c r="L523" s="150">
        <f>SUMIF($B$449:$B$498,J$514,$AA$449:$AA$498)</f>
        <v>0</v>
      </c>
      <c r="M523" s="150">
        <f>SUMIF($B$449:$B$498,M$514,$Y$449:$Y$498)</f>
        <v>0</v>
      </c>
      <c r="N523" s="150">
        <f>SUMIF($B$449:$B$498,M$514,$Z$449:$Z$498)</f>
        <v>0</v>
      </c>
      <c r="O523" s="150">
        <f>SUMIF($B$449:$B$498,M$514,$AA$449:$AA$498)</f>
        <v>0</v>
      </c>
      <c r="P523" s="150">
        <f>SUMIF($B$449:$B$498,P$514,$Y$449:$Y$498)</f>
        <v>0</v>
      </c>
      <c r="Q523" s="150">
        <f>SUMIF($B$449:$B$498,P$514,$Z$449:$Z$498)</f>
        <v>0</v>
      </c>
      <c r="R523" s="150">
        <f>SUMIF($B$449:$B$498,P$514,$AA$449:$AA$498)</f>
        <v>0</v>
      </c>
      <c r="S523" s="150">
        <f>SUMIF($B$449:$B$498,S$514,$Y$449:$Y$498)</f>
        <v>0</v>
      </c>
      <c r="T523" s="150">
        <f>SUMIF($B$449:$B$498,S$514,$Z$449:$Z$498)</f>
        <v>0</v>
      </c>
      <c r="U523" s="150">
        <f>SUMIF($B$449:$B$498,S$514,$AA$449:$AA$498)</f>
        <v>0</v>
      </c>
      <c r="V523" s="150">
        <f>SUMIF($B$449:$B$498,V$514,$Y$449:$Y$498)</f>
        <v>0</v>
      </c>
      <c r="W523" s="150">
        <f>SUMIF($B$449:$B$498,V$514,$Z$449:$Z$498)</f>
        <v>0</v>
      </c>
      <c r="X523" s="150">
        <f>SUMIF($B$449:$B$498,V$514,$AA$449:$AA$498)</f>
        <v>0</v>
      </c>
      <c r="Y523" s="150">
        <f>SUMIF($B$449:$B$498,Y$514,$Y$449:$Y$498)</f>
        <v>0</v>
      </c>
      <c r="Z523" s="150">
        <f>SUMIF($B$449:$B$498,Y$514,$Z$449:$Z$498)</f>
        <v>0</v>
      </c>
      <c r="AA523" s="150">
        <f>SUMIF($B$449:$B$498,Y$514,$AA$449:$AA$498)</f>
        <v>0</v>
      </c>
      <c r="AB523" s="150">
        <f>SUMIF($B$449:$B$498,AB$514,$Y$449:$Y$498)</f>
        <v>0</v>
      </c>
      <c r="AC523" s="150">
        <f>SUMIF($B$449:$B$498,AB$514,$Z$449:$Z$498)</f>
        <v>0</v>
      </c>
      <c r="AD523" s="150">
        <f>SUMIF($B$449:$B$498,AB$514,$AA$449:$AA$498)</f>
        <v>0</v>
      </c>
      <c r="AE523" s="150">
        <f>SUMIF($B$449:$B$498,AE$514,$Y$449:$Y$498)</f>
        <v>0</v>
      </c>
      <c r="AF523" s="150">
        <f>SUMIF($B$449:$B$498,AE$514,$Z$449:$Z$498)</f>
        <v>0</v>
      </c>
      <c r="AG523" s="150">
        <f>SUMIF($B$449:$B$498,AE$514,$AA$449:$AA$498)</f>
        <v>0</v>
      </c>
    </row>
    <row r="524" spans="2:33" ht="31.5" customHeight="1" x14ac:dyDescent="0.3">
      <c r="B524" s="198" t="s">
        <v>139</v>
      </c>
      <c r="C524" s="198"/>
      <c r="D524" s="150">
        <f>SUMIF($B$51:$B$440,D$514,$AN$51:$AN$440)+SUMIF($B$449:$B$498,D$514,$AF$449:$AF$498)</f>
        <v>0</v>
      </c>
      <c r="E524" s="150">
        <f>SUMIF($B$51:$B$440,D$514,$AN$51:$AN$440)+SUMIF($B$449:$B$498,D$514,$AF$449:$AF$498)</f>
        <v>0</v>
      </c>
      <c r="F524" s="150">
        <f>SUMIF($B$51:$B$440,D$514,$AO$51:$AO$440)+SUMIF($B$449:$B$498,D$514,$AG$449:$AG$498)</f>
        <v>0</v>
      </c>
      <c r="G524" s="150">
        <f>SUMIF($B$51:$B$440,G$514,$AN$51:$AN$440)+SUMIF($B$449:$B$498,G$514,$AF$449:$AF$498)</f>
        <v>0</v>
      </c>
      <c r="H524" s="150">
        <f>SUMIF($B$51:$B$440,G$514,$AN$51:$AN$440)+SUMIF($B$449:$B$498,G$514,$AF$449:$AF$498)</f>
        <v>0</v>
      </c>
      <c r="I524" s="150">
        <f>SUMIF($B$51:$B$440,G$514,$AO$51:$AO$440)+SUMIF($B$449:$B$498,G$514,$AG$449:$AG$498)</f>
        <v>0</v>
      </c>
      <c r="J524" s="150">
        <f>SUMIF($B$51:$B$440,J$514,$AN$51:$AN$440)+SUMIF($B$449:$B$498,J$514,$AF$449:$AF$498)</f>
        <v>0</v>
      </c>
      <c r="K524" s="150">
        <f>SUMIF($B$51:$B$440,J$514,$AN$51:$AN$440)+SUMIF($B$449:$B$498,J$514,$AF$449:$AF$498)</f>
        <v>0</v>
      </c>
      <c r="L524" s="150">
        <f>SUMIF($B$51:$B$440,J$514,$AO$51:$AO$440)+SUMIF($B$449:$B$498,J$514,$AG$449:$AG$498)</f>
        <v>0</v>
      </c>
      <c r="M524" s="150">
        <f>SUMIF($B$51:$B$440,M$514,$AN$51:$AN$440)+SUMIF($B$449:$B$498,M$514,$AF$449:$AF$498)</f>
        <v>0</v>
      </c>
      <c r="N524" s="150">
        <f>SUMIF($B$51:$B$440,M$514,$AN$51:$AN$440)+SUMIF($B$449:$B$498,M$514,$AF$449:$AF$498)</f>
        <v>0</v>
      </c>
      <c r="O524" s="150">
        <f>SUMIF($B$51:$B$440,M$514,$AO$51:$AO$440)+SUMIF($B$449:$B$498,M$514,$AG$449:$AG$498)</f>
        <v>0</v>
      </c>
      <c r="P524" s="150">
        <f>SUMIF($B$51:$B$440,P$514,$AN$51:$AN$440)+SUMIF($B$449:$B$498,P$514,$AF$449:$AF$498)</f>
        <v>0</v>
      </c>
      <c r="Q524" s="150">
        <f>SUMIF($B$51:$B$440,P$514,$AN$51:$AN$440)+SUMIF($B$449:$B$498,P$514,$AF$449:$AF$498)</f>
        <v>0</v>
      </c>
      <c r="R524" s="150">
        <f>SUMIF($B$51:$B$440,P$514,$AO$51:$AO$440)+SUMIF($B$449:$B$498,P$514,$AG$449:$AG$498)</f>
        <v>0</v>
      </c>
      <c r="S524" s="150">
        <f>SUMIF($B$51:$B$440,S$514,$AN$51:$AN$440)+SUMIF($B$449:$B$498,S$514,$AF$449:$AF$498)</f>
        <v>0</v>
      </c>
      <c r="T524" s="150">
        <f>SUMIF($B$51:$B$440,S$514,$AN$51:$AN$440)+SUMIF($B$449:$B$498,S$514,$AF$449:$AF$498)</f>
        <v>0</v>
      </c>
      <c r="U524" s="150">
        <f>SUMIF($B$51:$B$440,S$514,$AO$51:$AO$440)+SUMIF($B$449:$B$498,S$514,$AG$449:$AG$498)</f>
        <v>0</v>
      </c>
      <c r="V524" s="150">
        <f>SUMIF($B$51:$B$440,V$514,$AN$51:$AN$440)+SUMIF($B$449:$B$498,V$514,$AF$449:$AF$498)</f>
        <v>0</v>
      </c>
      <c r="W524" s="150">
        <f>SUMIF($B$51:$B$440,V$514,$AN$51:$AN$440)+SUMIF($B$449:$B$498,V$514,$AF$449:$AF$498)</f>
        <v>0</v>
      </c>
      <c r="X524" s="150">
        <f>SUMIF($B$51:$B$440,V$514,$AO$51:$AO$440)+SUMIF($B$449:$B$498,V$514,$AG$449:$AG$498)</f>
        <v>0</v>
      </c>
      <c r="Y524" s="150">
        <f>SUMIF($B$51:$B$440,Y$514,$AN$51:$AN$440)+SUMIF($B$449:$B$498,Y$514,$AF$449:$AF$498)</f>
        <v>0</v>
      </c>
      <c r="Z524" s="150">
        <f>SUMIF($B$51:$B$440,Y$514,$AN$51:$AN$440)+SUMIF($B$449:$B$498,Y$514,$AF$449:$AF$498)</f>
        <v>0</v>
      </c>
      <c r="AA524" s="150">
        <f>SUMIF($B$51:$B$440,Y$514,$AO$51:$AO$440)+SUMIF($B$449:$B$498,Y$514,$AG$449:$AG$498)</f>
        <v>0</v>
      </c>
      <c r="AB524" s="150">
        <f>SUMIF($B$51:$B$440,AB$514,$AN$51:$AN$440)+SUMIF($B$449:$B$498,AB$514,$AF$449:$AF$498)</f>
        <v>0</v>
      </c>
      <c r="AC524" s="150">
        <f>SUMIF($B$51:$B$440,AB$514,$AN$51:$AN$440)+SUMIF($B$449:$B$498,AB$514,$AF$449:$AF$498)</f>
        <v>0</v>
      </c>
      <c r="AD524" s="150">
        <f>SUMIF($B$51:$B$440,AB$514,$AO$51:$AO$440)+SUMIF($B$449:$B$498,AB$514,$AG$449:$AG$498)</f>
        <v>0</v>
      </c>
      <c r="AE524" s="150">
        <f>SUMIF($B$51:$B$440,AE$514,$AN$51:$AN$440)+SUMIF($B$449:$B$498,AE$514,$AF$449:$AF$498)</f>
        <v>0</v>
      </c>
      <c r="AF524" s="150">
        <f>SUMIF($B$51:$B$440,AE$514,$AN$51:$AN$440)+SUMIF($B$449:$B$498,AE$514,$AF$449:$AF$498)</f>
        <v>0</v>
      </c>
      <c r="AG524" s="150">
        <f>SUMIF($B$51:$B$440,AE$514,$AO$51:$AO$440)+SUMIF($B$449:$B$498,AE$514,$AG$449:$AG$498)</f>
        <v>0</v>
      </c>
    </row>
    <row r="525" spans="2:33" ht="28.5" customHeight="1" x14ac:dyDescent="0.3">
      <c r="B525" s="242" t="s">
        <v>209</v>
      </c>
      <c r="C525" s="242"/>
      <c r="D525" s="106">
        <f t="shared" ref="D525:AG525" si="103">SUM(D516:D524)</f>
        <v>0</v>
      </c>
      <c r="E525" s="106">
        <f t="shared" si="103"/>
        <v>0</v>
      </c>
      <c r="F525" s="106">
        <f t="shared" si="103"/>
        <v>0</v>
      </c>
      <c r="G525" s="106">
        <f t="shared" si="103"/>
        <v>0</v>
      </c>
      <c r="H525" s="106">
        <f t="shared" si="103"/>
        <v>0</v>
      </c>
      <c r="I525" s="106">
        <f t="shared" si="103"/>
        <v>0</v>
      </c>
      <c r="J525" s="106">
        <f t="shared" si="103"/>
        <v>0</v>
      </c>
      <c r="K525" s="106">
        <f t="shared" si="103"/>
        <v>0</v>
      </c>
      <c r="L525" s="106">
        <f t="shared" si="103"/>
        <v>0</v>
      </c>
      <c r="M525" s="106">
        <f t="shared" si="103"/>
        <v>0</v>
      </c>
      <c r="N525" s="106">
        <f t="shared" si="103"/>
        <v>0</v>
      </c>
      <c r="O525" s="106">
        <f t="shared" si="103"/>
        <v>0</v>
      </c>
      <c r="P525" s="106">
        <f t="shared" si="103"/>
        <v>0</v>
      </c>
      <c r="Q525" s="106">
        <f t="shared" si="103"/>
        <v>0</v>
      </c>
      <c r="R525" s="106">
        <f t="shared" si="103"/>
        <v>0</v>
      </c>
      <c r="S525" s="106">
        <f t="shared" si="103"/>
        <v>0</v>
      </c>
      <c r="T525" s="106">
        <f t="shared" si="103"/>
        <v>0</v>
      </c>
      <c r="U525" s="106">
        <f t="shared" si="103"/>
        <v>0</v>
      </c>
      <c r="V525" s="106">
        <f t="shared" si="103"/>
        <v>0</v>
      </c>
      <c r="W525" s="106">
        <f t="shared" si="103"/>
        <v>0</v>
      </c>
      <c r="X525" s="106">
        <f t="shared" si="103"/>
        <v>0</v>
      </c>
      <c r="Y525" s="106">
        <f t="shared" si="103"/>
        <v>0</v>
      </c>
      <c r="Z525" s="106">
        <f t="shared" si="103"/>
        <v>0</v>
      </c>
      <c r="AA525" s="106">
        <f t="shared" si="103"/>
        <v>0</v>
      </c>
      <c r="AB525" s="106">
        <f t="shared" si="103"/>
        <v>0</v>
      </c>
      <c r="AC525" s="106">
        <f t="shared" si="103"/>
        <v>0</v>
      </c>
      <c r="AD525" s="106">
        <f t="shared" si="103"/>
        <v>0</v>
      </c>
      <c r="AE525" s="106">
        <f t="shared" si="103"/>
        <v>0</v>
      </c>
      <c r="AF525" s="106">
        <f t="shared" si="103"/>
        <v>0</v>
      </c>
      <c r="AG525" s="106">
        <f t="shared" si="103"/>
        <v>0</v>
      </c>
    </row>
    <row r="526" spans="2:33" x14ac:dyDescent="0.3">
      <c r="AF526" s="23"/>
      <c r="AG526" s="23"/>
    </row>
    <row r="527" spans="2:33" x14ac:dyDescent="0.3">
      <c r="AF527" s="23"/>
      <c r="AG527" s="23"/>
    </row>
    <row r="528" spans="2:33" ht="24" customHeight="1" thickBot="1" x14ac:dyDescent="0.35">
      <c r="B528" s="241" t="s">
        <v>210</v>
      </c>
      <c r="C528" s="241"/>
      <c r="D528" s="241"/>
      <c r="E528" s="241"/>
      <c r="F528" s="241"/>
      <c r="G528" s="241"/>
      <c r="H528" s="241"/>
      <c r="I528" s="241"/>
      <c r="J528" s="241"/>
      <c r="K528" s="241"/>
      <c r="L528" s="241"/>
      <c r="M528" s="241"/>
      <c r="AF528" s="23"/>
      <c r="AG528" s="23"/>
    </row>
    <row r="529" spans="2:33" ht="15" thickTop="1" x14ac:dyDescent="0.3">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row>
    <row r="530" spans="2:33" x14ac:dyDescent="0.3">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row>
    <row r="531" spans="2:33" x14ac:dyDescent="0.3">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row>
    <row r="532" spans="2:33" ht="18.600000000000001" customHeight="1" x14ac:dyDescent="0.3">
      <c r="B532" s="185"/>
      <c r="C532" s="185"/>
      <c r="D532" s="185" t="s">
        <v>70</v>
      </c>
      <c r="E532" s="185"/>
      <c r="F532" s="185"/>
      <c r="G532" s="185" t="s">
        <v>190</v>
      </c>
      <c r="H532" s="185"/>
      <c r="I532" s="185"/>
      <c r="J532" s="185" t="s">
        <v>191</v>
      </c>
      <c r="K532" s="185"/>
      <c r="L532" s="185"/>
      <c r="M532" s="185" t="s">
        <v>192</v>
      </c>
      <c r="N532" s="185"/>
      <c r="O532" s="185"/>
      <c r="P532" s="185" t="s">
        <v>193</v>
      </c>
      <c r="Q532" s="185"/>
      <c r="R532" s="185"/>
      <c r="S532" s="185" t="s">
        <v>194</v>
      </c>
      <c r="T532" s="185"/>
      <c r="U532" s="185"/>
      <c r="V532" s="185" t="s">
        <v>195</v>
      </c>
      <c r="W532" s="185"/>
      <c r="X532" s="185"/>
      <c r="Y532" s="185" t="s">
        <v>196</v>
      </c>
      <c r="Z532" s="185"/>
      <c r="AA532" s="185"/>
      <c r="AB532" s="185" t="s">
        <v>197</v>
      </c>
      <c r="AC532" s="185"/>
      <c r="AD532" s="185"/>
      <c r="AE532" s="185" t="s">
        <v>198</v>
      </c>
      <c r="AF532" s="185"/>
      <c r="AG532" s="185"/>
    </row>
    <row r="533" spans="2:33" ht="62.55" customHeight="1" x14ac:dyDescent="0.3">
      <c r="B533" s="199" t="s">
        <v>211</v>
      </c>
      <c r="C533" s="199"/>
      <c r="D533" s="107" t="s">
        <v>162</v>
      </c>
      <c r="E533" s="107" t="s">
        <v>200</v>
      </c>
      <c r="F533" s="107" t="s">
        <v>201</v>
      </c>
      <c r="G533" s="107" t="s">
        <v>162</v>
      </c>
      <c r="H533" s="107" t="s">
        <v>200</v>
      </c>
      <c r="I533" s="107" t="s">
        <v>201</v>
      </c>
      <c r="J533" s="107" t="s">
        <v>162</v>
      </c>
      <c r="K533" s="107" t="s">
        <v>200</v>
      </c>
      <c r="L533" s="107" t="s">
        <v>201</v>
      </c>
      <c r="M533" s="107" t="s">
        <v>162</v>
      </c>
      <c r="N533" s="107" t="s">
        <v>200</v>
      </c>
      <c r="O533" s="107" t="s">
        <v>201</v>
      </c>
      <c r="P533" s="107" t="s">
        <v>162</v>
      </c>
      <c r="Q533" s="107" t="s">
        <v>200</v>
      </c>
      <c r="R533" s="107" t="s">
        <v>201</v>
      </c>
      <c r="S533" s="107" t="s">
        <v>162</v>
      </c>
      <c r="T533" s="107" t="s">
        <v>200</v>
      </c>
      <c r="U533" s="107" t="s">
        <v>201</v>
      </c>
      <c r="V533" s="107" t="s">
        <v>162</v>
      </c>
      <c r="W533" s="107" t="s">
        <v>200</v>
      </c>
      <c r="X533" s="107" t="s">
        <v>201</v>
      </c>
      <c r="Y533" s="107" t="s">
        <v>162</v>
      </c>
      <c r="Z533" s="107" t="s">
        <v>200</v>
      </c>
      <c r="AA533" s="107" t="s">
        <v>201</v>
      </c>
      <c r="AB533" s="107" t="s">
        <v>162</v>
      </c>
      <c r="AC533" s="107" t="s">
        <v>200</v>
      </c>
      <c r="AD533" s="107" t="s">
        <v>201</v>
      </c>
      <c r="AE533" s="107" t="s">
        <v>162</v>
      </c>
      <c r="AF533" s="107" t="s">
        <v>200</v>
      </c>
      <c r="AG533" s="107" t="s">
        <v>201</v>
      </c>
    </row>
    <row r="534" spans="2:33" ht="21" customHeight="1" x14ac:dyDescent="0.3">
      <c r="B534" s="201" t="s">
        <v>118</v>
      </c>
      <c r="C534" s="201"/>
      <c r="D534" s="150">
        <f t="shared" ref="D534:D543" si="104">SUMIFS($AJ$51:$AJ$440,$B$51:$B$440,D$532,$G$51:$G$440,$B534)+SUMIFS($AB$449:$AB$498,$B$449:$B$498,D$532,$G$449:$G$498,$B534)</f>
        <v>0</v>
      </c>
      <c r="E534" s="150">
        <f t="shared" ref="E534:E543" si="105">SUMIFS($AK$51:$AK$440,$B$51:$B$440,D$532,$G$51:$G$440,$B534)+SUMIFS($AC$449:$AC$498,$B$449:$B$498,D$532,$G$449:$G$498,$B534)</f>
        <v>0</v>
      </c>
      <c r="F534" s="150">
        <f t="shared" ref="F534:F543" si="106">SUMIFS($AL$51:$AL$440,$B$51:$B$440,D$532,$G$51:$G$440,$B534)+SUMIFS($AD$449:$AD$498,$B$449:$B$498,D$532,$G$449:$G$498,$B534)</f>
        <v>0</v>
      </c>
      <c r="G534" s="150">
        <f t="shared" ref="G534:G543" si="107">SUMIFS($AJ$51:$AJ$440,$B$51:$B$440,G$532,$G$51:$G$440,$B534)+SUMIFS($AB$449:$AB$498,$B$449:$B$498,G$532,$G$449:$G$498,$B534)</f>
        <v>0</v>
      </c>
      <c r="H534" s="150">
        <f t="shared" ref="H534:H543" si="108">SUMIFS($AK$51:$AK$440,$B$51:$B$440,G$532,$G$51:$G$440,$B534)+SUMIFS($AC$449:$AC$498,$B$449:$B$498,G$532,$G$449:$G$498,$B534)</f>
        <v>0</v>
      </c>
      <c r="I534" s="150">
        <f t="shared" ref="I534:I543" si="109">SUMIFS($AL$51:$AL$440,$B$51:$B$440,G$532,$G$51:$G$440,$B534)+SUMIFS($AD$449:$AD$498,$B$449:$B$498,G$532,$G$449:$G$498,$B534)</f>
        <v>0</v>
      </c>
      <c r="J534" s="150">
        <f t="shared" ref="J534:J543" si="110">SUMIFS($AJ$51:$AJ$440,$B$51:$B$440,J$532,$G$51:$G$440,$B534)+SUMIFS($AB$449:$AB$498,$B$449:$B$498,J$532,$G$449:$G$498,$B534)</f>
        <v>0</v>
      </c>
      <c r="K534" s="150">
        <f t="shared" ref="K534:K543" si="111">SUMIFS($AK$51:$AK$440,$B$51:$B$440,J$532,$G$51:$G$440,$B534)+SUMIFS($AC$449:$AC$498,$B$449:$B$498,J$532,$G$449:$G$498,$B534)</f>
        <v>0</v>
      </c>
      <c r="L534" s="150">
        <f t="shared" ref="L534:L543" si="112">SUMIFS($AL$51:$AL$440,$B$51:$B$440,J$532,$G$51:$G$440,$B534)+SUMIFS($AD$449:$AD$498,$B$449:$B$498,J$532,$G$449:$G$498,$B534)</f>
        <v>0</v>
      </c>
      <c r="M534" s="150">
        <f t="shared" ref="M534:M543" si="113">SUMIFS($AJ$51:$AJ$440,$B$51:$B$440,M$532,$G$51:$G$440,$B534)+SUMIFS($AB$449:$AB$498,$B$449:$B$498,M$532,$G$449:$G$498,$B534)</f>
        <v>0</v>
      </c>
      <c r="N534" s="150">
        <f t="shared" ref="N534:N543" si="114">SUMIFS($AK$51:$AK$440,$B$51:$B$440,M$532,$G$51:$G$440,$B534)+SUMIFS($AC$449:$AC$498,$B$449:$B$498,M$532,$G$449:$G$498,$B534)</f>
        <v>0</v>
      </c>
      <c r="O534" s="150">
        <f t="shared" ref="O534:O543" si="115">SUMIFS($AL$51:$AL$440,$B$51:$B$440,M$532,$G$51:$G$440,$B534)+SUMIFS($AD$449:$AD$498,$B$449:$B$498,M$532,$G$449:$G$498,$B534)</f>
        <v>0</v>
      </c>
      <c r="P534" s="150">
        <f t="shared" ref="P534:P543" si="116">SUMIFS($AJ$51:$AJ$440,$B$51:$B$440,P$532,$G$51:$G$440,$B534)+SUMIFS($AB$449:$AB$498,$B$449:$B$498,P$532,$G$449:$G$498,$B534)</f>
        <v>0</v>
      </c>
      <c r="Q534" s="150">
        <f t="shared" ref="Q534:Q543" si="117">SUMIFS($AK$51:$AK$440,$B$51:$B$440,P$532,$G$51:$G$440,$B534)+SUMIFS($AC$449:$AC$498,$B$449:$B$498,P$532,$G$449:$G$498,$B534)</f>
        <v>0</v>
      </c>
      <c r="R534" s="150">
        <f t="shared" ref="R534:R543" si="118">SUMIFS($AL$51:$AL$440,$B$51:$B$440,P$532,$G$51:$G$440,$B534)+SUMIFS($AD$449:$AD$498,$B$449:$B$498,P$532,$G$449:$G$498,$B534)</f>
        <v>0</v>
      </c>
      <c r="S534" s="150">
        <f t="shared" ref="S534:S543" si="119">SUMIFS($AJ$51:$AJ$440,$B$51:$B$440,S$532,$G$51:$G$440,$B534)+SUMIFS($AB$449:$AB$498,$B$449:$B$498,S$532,$G$449:$G$498,$B534)</f>
        <v>0</v>
      </c>
      <c r="T534" s="150">
        <f t="shared" ref="T534:T543" si="120">SUMIFS($AK$51:$AK$440,$B$51:$B$440,S$532,$G$51:$G$440,$B534)+SUMIFS($AC$449:$AC$498,$B$449:$B$498,S$532,$G$449:$G$498,$B534)</f>
        <v>0</v>
      </c>
      <c r="U534" s="150">
        <f t="shared" ref="U534:U543" si="121">SUMIFS($AL$51:$AL$440,$B$51:$B$440,S$532,$G$51:$G$440,$B534)+SUMIFS($AD$449:$AD$498,$B$449:$B$498,S$532,$G$449:$G$498,$B534)</f>
        <v>0</v>
      </c>
      <c r="V534" s="150">
        <f t="shared" ref="V534:V543" si="122">SUMIFS($AJ$51:$AJ$440,$B$51:$B$440,V$532,$G$51:$G$440,$B534)+SUMIFS($AB$449:$AB$498,$B$449:$B$498,V$532,$G$449:$G$498,$B534)</f>
        <v>0</v>
      </c>
      <c r="W534" s="150">
        <f t="shared" ref="W534:W543" si="123">SUMIFS($AK$51:$AK$440,$B$51:$B$440,V$532,$G$51:$G$440,$B534)+SUMIFS($AC$449:$AC$498,$B$449:$B$498,V$532,$G$449:$G$498,$B534)</f>
        <v>0</v>
      </c>
      <c r="X534" s="150">
        <f t="shared" ref="X534:X543" si="124">SUMIFS($AL$51:$AL$440,$B$51:$B$440,V$532,$G$51:$G$440,$B534)+SUMIFS($AD$449:$AD$498,$B$449:$B$498,V$532,$G$449:$G$498,$B534)</f>
        <v>0</v>
      </c>
      <c r="Y534" s="150">
        <f t="shared" ref="Y534:Y543" si="125">SUMIFS($AJ$51:$AJ$440,$B$51:$B$440,Y$532,$G$51:$G$440,$B534)+SUMIFS($AB$449:$AB$498,$B$449:$B$498,Y$532,$G$449:$G$498,$B534)</f>
        <v>0</v>
      </c>
      <c r="Z534" s="150">
        <f t="shared" ref="Z534:Z543" si="126">SUMIFS($AK$51:$AK$440,$B$51:$B$440,Y$532,$G$51:$G$440,$B534)+SUMIFS($AC$449:$AC$498,$B$449:$B$498,Y$532,$G$449:$G$498,$B534)</f>
        <v>0</v>
      </c>
      <c r="AA534" s="150">
        <f t="shared" ref="AA534:AA543" si="127">SUMIFS($AL$51:$AL$440,$B$51:$B$440,Y$532,$G$51:$G$440,$B534)+SUMIFS($AD$449:$AD$498,$B$449:$B$498,Y$532,$G$449:$G$498,$B534)</f>
        <v>0</v>
      </c>
      <c r="AB534" s="150">
        <f t="shared" ref="AB534:AB543" si="128">SUMIFS($AJ$51:$AJ$440,$B$51:$B$440,AB$532,$G$51:$G$440,$B534)+SUMIFS($AB$449:$AB$498,$B$449:$B$498,AB$532,$G$449:$G$498,$B534)</f>
        <v>0</v>
      </c>
      <c r="AC534" s="150">
        <f t="shared" ref="AC534:AC543" si="129">SUMIFS($AK$51:$AK$440,$B$51:$B$440,AB$532,$G$51:$G$440,$B534)+SUMIFS($AC$449:$AC$498,$B$449:$B$498,AB$532,$G$449:$G$498,$B534)</f>
        <v>0</v>
      </c>
      <c r="AD534" s="150">
        <f t="shared" ref="AD534:AD543" si="130">SUMIFS($AL$51:$AL$440,$B$51:$B$440,AB$532,$G$51:$G$440,$B534)+SUMIFS($AD$449:$AD$498,$B$449:$B$498,AB$532,$G$449:$G$498,$B534)</f>
        <v>0</v>
      </c>
      <c r="AE534" s="150">
        <f t="shared" ref="AE534:AE543" si="131">SUMIFS($AJ$51:$AJ$440,$B$51:$B$440,AE$532,$G$51:$G$440,$B534)+SUMIFS($AB$449:$AB$498,$B$449:$B$498,AE$532,$G$449:$G$498,$B534)</f>
        <v>0</v>
      </c>
      <c r="AF534" s="150">
        <f t="shared" ref="AF534:AF543" si="132">SUMIFS($AK$51:$AK$440,$B$51:$B$440,AE$532,$G$51:$G$440,$B534)+SUMIFS($AC$449:$AC$498,$B$449:$B$498,AE$532,$G$449:$G$498,$B534)</f>
        <v>0</v>
      </c>
      <c r="AG534" s="150">
        <f t="shared" ref="AG534:AG543" si="133">SUMIFS($AL$51:$AL$440,$B$51:$B$440,AE$532,$G$51:$G$440,$B534)+SUMIFS($AD$449:$AD$498,$B$449:$B$498,AE$532,$G$449:$G$498,$B534)</f>
        <v>0</v>
      </c>
    </row>
    <row r="535" spans="2:33" ht="21" customHeight="1" x14ac:dyDescent="0.3">
      <c r="B535" s="201" t="s">
        <v>120</v>
      </c>
      <c r="C535" s="201"/>
      <c r="D535" s="150">
        <f t="shared" si="104"/>
        <v>0</v>
      </c>
      <c r="E535" s="150">
        <f t="shared" si="105"/>
        <v>0</v>
      </c>
      <c r="F535" s="150">
        <f t="shared" si="106"/>
        <v>0</v>
      </c>
      <c r="G535" s="150">
        <f t="shared" si="107"/>
        <v>0</v>
      </c>
      <c r="H535" s="150">
        <f t="shared" si="108"/>
        <v>0</v>
      </c>
      <c r="I535" s="150">
        <f t="shared" si="109"/>
        <v>0</v>
      </c>
      <c r="J535" s="150">
        <f t="shared" si="110"/>
        <v>0</v>
      </c>
      <c r="K535" s="150">
        <f t="shared" si="111"/>
        <v>0</v>
      </c>
      <c r="L535" s="150">
        <f t="shared" si="112"/>
        <v>0</v>
      </c>
      <c r="M535" s="150">
        <f t="shared" si="113"/>
        <v>0</v>
      </c>
      <c r="N535" s="150">
        <f t="shared" si="114"/>
        <v>0</v>
      </c>
      <c r="O535" s="150">
        <f t="shared" si="115"/>
        <v>0</v>
      </c>
      <c r="P535" s="150">
        <f t="shared" si="116"/>
        <v>0</v>
      </c>
      <c r="Q535" s="150">
        <f t="shared" si="117"/>
        <v>0</v>
      </c>
      <c r="R535" s="150">
        <f t="shared" si="118"/>
        <v>0</v>
      </c>
      <c r="S535" s="150">
        <f t="shared" si="119"/>
        <v>0</v>
      </c>
      <c r="T535" s="150">
        <f t="shared" si="120"/>
        <v>0</v>
      </c>
      <c r="U535" s="150">
        <f t="shared" si="121"/>
        <v>0</v>
      </c>
      <c r="V535" s="150">
        <f t="shared" si="122"/>
        <v>0</v>
      </c>
      <c r="W535" s="150">
        <f t="shared" si="123"/>
        <v>0</v>
      </c>
      <c r="X535" s="150">
        <f t="shared" si="124"/>
        <v>0</v>
      </c>
      <c r="Y535" s="150">
        <f t="shared" si="125"/>
        <v>0</v>
      </c>
      <c r="Z535" s="150">
        <f t="shared" si="126"/>
        <v>0</v>
      </c>
      <c r="AA535" s="150">
        <f t="shared" si="127"/>
        <v>0</v>
      </c>
      <c r="AB535" s="150">
        <f t="shared" si="128"/>
        <v>0</v>
      </c>
      <c r="AC535" s="150">
        <f t="shared" si="129"/>
        <v>0</v>
      </c>
      <c r="AD535" s="150">
        <f t="shared" si="130"/>
        <v>0</v>
      </c>
      <c r="AE535" s="150">
        <f t="shared" si="131"/>
        <v>0</v>
      </c>
      <c r="AF535" s="150">
        <f t="shared" si="132"/>
        <v>0</v>
      </c>
      <c r="AG535" s="150">
        <f t="shared" si="133"/>
        <v>0</v>
      </c>
    </row>
    <row r="536" spans="2:33" ht="21" customHeight="1" x14ac:dyDescent="0.3">
      <c r="B536" s="201" t="s">
        <v>122</v>
      </c>
      <c r="C536" s="201"/>
      <c r="D536" s="150">
        <f t="shared" si="104"/>
        <v>0</v>
      </c>
      <c r="E536" s="150">
        <f t="shared" si="105"/>
        <v>0</v>
      </c>
      <c r="F536" s="150">
        <f t="shared" si="106"/>
        <v>0</v>
      </c>
      <c r="G536" s="150">
        <f t="shared" si="107"/>
        <v>0</v>
      </c>
      <c r="H536" s="150">
        <f t="shared" si="108"/>
        <v>0</v>
      </c>
      <c r="I536" s="150">
        <f t="shared" si="109"/>
        <v>0</v>
      </c>
      <c r="J536" s="150">
        <f t="shared" si="110"/>
        <v>0</v>
      </c>
      <c r="K536" s="150">
        <f t="shared" si="111"/>
        <v>0</v>
      </c>
      <c r="L536" s="150">
        <f t="shared" si="112"/>
        <v>0</v>
      </c>
      <c r="M536" s="150">
        <f t="shared" si="113"/>
        <v>0</v>
      </c>
      <c r="N536" s="150">
        <f t="shared" si="114"/>
        <v>0</v>
      </c>
      <c r="O536" s="150">
        <f t="shared" si="115"/>
        <v>0</v>
      </c>
      <c r="P536" s="150">
        <f t="shared" si="116"/>
        <v>0</v>
      </c>
      <c r="Q536" s="150">
        <f t="shared" si="117"/>
        <v>0</v>
      </c>
      <c r="R536" s="150">
        <f t="shared" si="118"/>
        <v>0</v>
      </c>
      <c r="S536" s="150">
        <f t="shared" si="119"/>
        <v>0</v>
      </c>
      <c r="T536" s="150">
        <f t="shared" si="120"/>
        <v>0</v>
      </c>
      <c r="U536" s="150">
        <f t="shared" si="121"/>
        <v>0</v>
      </c>
      <c r="V536" s="150">
        <f t="shared" si="122"/>
        <v>0</v>
      </c>
      <c r="W536" s="150">
        <f t="shared" si="123"/>
        <v>0</v>
      </c>
      <c r="X536" s="150">
        <f t="shared" si="124"/>
        <v>0</v>
      </c>
      <c r="Y536" s="150">
        <f t="shared" si="125"/>
        <v>0</v>
      </c>
      <c r="Z536" s="150">
        <f t="shared" si="126"/>
        <v>0</v>
      </c>
      <c r="AA536" s="150">
        <f t="shared" si="127"/>
        <v>0</v>
      </c>
      <c r="AB536" s="150">
        <f t="shared" si="128"/>
        <v>0</v>
      </c>
      <c r="AC536" s="150">
        <f t="shared" si="129"/>
        <v>0</v>
      </c>
      <c r="AD536" s="150">
        <f t="shared" si="130"/>
        <v>0</v>
      </c>
      <c r="AE536" s="150">
        <f t="shared" si="131"/>
        <v>0</v>
      </c>
      <c r="AF536" s="150">
        <f t="shared" si="132"/>
        <v>0</v>
      </c>
      <c r="AG536" s="150">
        <f t="shared" si="133"/>
        <v>0</v>
      </c>
    </row>
    <row r="537" spans="2:33" ht="21" customHeight="1" x14ac:dyDescent="0.3">
      <c r="B537" s="201" t="s">
        <v>124</v>
      </c>
      <c r="C537" s="201"/>
      <c r="D537" s="150">
        <f t="shared" si="104"/>
        <v>0</v>
      </c>
      <c r="E537" s="150">
        <f t="shared" si="105"/>
        <v>0</v>
      </c>
      <c r="F537" s="150">
        <f t="shared" si="106"/>
        <v>0</v>
      </c>
      <c r="G537" s="150">
        <f t="shared" si="107"/>
        <v>0</v>
      </c>
      <c r="H537" s="150">
        <f t="shared" si="108"/>
        <v>0</v>
      </c>
      <c r="I537" s="150">
        <f t="shared" si="109"/>
        <v>0</v>
      </c>
      <c r="J537" s="150">
        <f t="shared" si="110"/>
        <v>0</v>
      </c>
      <c r="K537" s="150">
        <f t="shared" si="111"/>
        <v>0</v>
      </c>
      <c r="L537" s="150">
        <f t="shared" si="112"/>
        <v>0</v>
      </c>
      <c r="M537" s="150">
        <f t="shared" si="113"/>
        <v>0</v>
      </c>
      <c r="N537" s="150">
        <f t="shared" si="114"/>
        <v>0</v>
      </c>
      <c r="O537" s="150">
        <f t="shared" si="115"/>
        <v>0</v>
      </c>
      <c r="P537" s="150">
        <f t="shared" si="116"/>
        <v>0</v>
      </c>
      <c r="Q537" s="150">
        <f t="shared" si="117"/>
        <v>0</v>
      </c>
      <c r="R537" s="150">
        <f t="shared" si="118"/>
        <v>0</v>
      </c>
      <c r="S537" s="150">
        <f t="shared" si="119"/>
        <v>0</v>
      </c>
      <c r="T537" s="150">
        <f t="shared" si="120"/>
        <v>0</v>
      </c>
      <c r="U537" s="150">
        <f t="shared" si="121"/>
        <v>0</v>
      </c>
      <c r="V537" s="150">
        <f t="shared" si="122"/>
        <v>0</v>
      </c>
      <c r="W537" s="150">
        <f t="shared" si="123"/>
        <v>0</v>
      </c>
      <c r="X537" s="150">
        <f t="shared" si="124"/>
        <v>0</v>
      </c>
      <c r="Y537" s="150">
        <f t="shared" si="125"/>
        <v>0</v>
      </c>
      <c r="Z537" s="150">
        <f t="shared" si="126"/>
        <v>0</v>
      </c>
      <c r="AA537" s="150">
        <f t="shared" si="127"/>
        <v>0</v>
      </c>
      <c r="AB537" s="150">
        <f t="shared" si="128"/>
        <v>0</v>
      </c>
      <c r="AC537" s="150">
        <f t="shared" si="129"/>
        <v>0</v>
      </c>
      <c r="AD537" s="150">
        <f t="shared" si="130"/>
        <v>0</v>
      </c>
      <c r="AE537" s="150">
        <f t="shared" si="131"/>
        <v>0</v>
      </c>
      <c r="AF537" s="150">
        <f t="shared" si="132"/>
        <v>0</v>
      </c>
      <c r="AG537" s="150">
        <f t="shared" si="133"/>
        <v>0</v>
      </c>
    </row>
    <row r="538" spans="2:33" ht="21" customHeight="1" x14ac:dyDescent="0.3">
      <c r="B538" s="201" t="s">
        <v>126</v>
      </c>
      <c r="C538" s="201"/>
      <c r="D538" s="150">
        <f t="shared" si="104"/>
        <v>0</v>
      </c>
      <c r="E538" s="150">
        <f t="shared" si="105"/>
        <v>0</v>
      </c>
      <c r="F538" s="150">
        <f t="shared" si="106"/>
        <v>0</v>
      </c>
      <c r="G538" s="150">
        <f t="shared" si="107"/>
        <v>0</v>
      </c>
      <c r="H538" s="150">
        <f t="shared" si="108"/>
        <v>0</v>
      </c>
      <c r="I538" s="150">
        <f t="shared" si="109"/>
        <v>0</v>
      </c>
      <c r="J538" s="150">
        <f t="shared" si="110"/>
        <v>0</v>
      </c>
      <c r="K538" s="150">
        <f t="shared" si="111"/>
        <v>0</v>
      </c>
      <c r="L538" s="150">
        <f t="shared" si="112"/>
        <v>0</v>
      </c>
      <c r="M538" s="150">
        <f t="shared" si="113"/>
        <v>0</v>
      </c>
      <c r="N538" s="150">
        <f t="shared" si="114"/>
        <v>0</v>
      </c>
      <c r="O538" s="150">
        <f t="shared" si="115"/>
        <v>0</v>
      </c>
      <c r="P538" s="150">
        <f t="shared" si="116"/>
        <v>0</v>
      </c>
      <c r="Q538" s="150">
        <f t="shared" si="117"/>
        <v>0</v>
      </c>
      <c r="R538" s="150">
        <f t="shared" si="118"/>
        <v>0</v>
      </c>
      <c r="S538" s="150">
        <f t="shared" si="119"/>
        <v>0</v>
      </c>
      <c r="T538" s="150">
        <f t="shared" si="120"/>
        <v>0</v>
      </c>
      <c r="U538" s="150">
        <f t="shared" si="121"/>
        <v>0</v>
      </c>
      <c r="V538" s="150">
        <f t="shared" si="122"/>
        <v>0</v>
      </c>
      <c r="W538" s="150">
        <f t="shared" si="123"/>
        <v>0</v>
      </c>
      <c r="X538" s="150">
        <f t="shared" si="124"/>
        <v>0</v>
      </c>
      <c r="Y538" s="150">
        <f t="shared" si="125"/>
        <v>0</v>
      </c>
      <c r="Z538" s="150">
        <f t="shared" si="126"/>
        <v>0</v>
      </c>
      <c r="AA538" s="150">
        <f t="shared" si="127"/>
        <v>0</v>
      </c>
      <c r="AB538" s="150">
        <f t="shared" si="128"/>
        <v>0</v>
      </c>
      <c r="AC538" s="150">
        <f t="shared" si="129"/>
        <v>0</v>
      </c>
      <c r="AD538" s="150">
        <f t="shared" si="130"/>
        <v>0</v>
      </c>
      <c r="AE538" s="150">
        <f t="shared" si="131"/>
        <v>0</v>
      </c>
      <c r="AF538" s="150">
        <f t="shared" si="132"/>
        <v>0</v>
      </c>
      <c r="AG538" s="150">
        <f t="shared" si="133"/>
        <v>0</v>
      </c>
    </row>
    <row r="539" spans="2:33" ht="21" customHeight="1" x14ac:dyDescent="0.3">
      <c r="B539" s="201" t="s">
        <v>128</v>
      </c>
      <c r="C539" s="201"/>
      <c r="D539" s="150">
        <f t="shared" si="104"/>
        <v>0</v>
      </c>
      <c r="E539" s="150">
        <f t="shared" si="105"/>
        <v>0</v>
      </c>
      <c r="F539" s="150">
        <f t="shared" si="106"/>
        <v>0</v>
      </c>
      <c r="G539" s="150">
        <f t="shared" si="107"/>
        <v>0</v>
      </c>
      <c r="H539" s="150">
        <f t="shared" si="108"/>
        <v>0</v>
      </c>
      <c r="I539" s="150">
        <f t="shared" si="109"/>
        <v>0</v>
      </c>
      <c r="J539" s="150">
        <f t="shared" si="110"/>
        <v>0</v>
      </c>
      <c r="K539" s="150">
        <f t="shared" si="111"/>
        <v>0</v>
      </c>
      <c r="L539" s="150">
        <f t="shared" si="112"/>
        <v>0</v>
      </c>
      <c r="M539" s="150">
        <f t="shared" si="113"/>
        <v>0</v>
      </c>
      <c r="N539" s="150">
        <f t="shared" si="114"/>
        <v>0</v>
      </c>
      <c r="O539" s="150">
        <f t="shared" si="115"/>
        <v>0</v>
      </c>
      <c r="P539" s="150">
        <f t="shared" si="116"/>
        <v>0</v>
      </c>
      <c r="Q539" s="150">
        <f t="shared" si="117"/>
        <v>0</v>
      </c>
      <c r="R539" s="150">
        <f t="shared" si="118"/>
        <v>0</v>
      </c>
      <c r="S539" s="150">
        <f t="shared" si="119"/>
        <v>0</v>
      </c>
      <c r="T539" s="150">
        <f t="shared" si="120"/>
        <v>0</v>
      </c>
      <c r="U539" s="150">
        <f t="shared" si="121"/>
        <v>0</v>
      </c>
      <c r="V539" s="150">
        <f t="shared" si="122"/>
        <v>0</v>
      </c>
      <c r="W539" s="150">
        <f t="shared" si="123"/>
        <v>0</v>
      </c>
      <c r="X539" s="150">
        <f t="shared" si="124"/>
        <v>0</v>
      </c>
      <c r="Y539" s="150">
        <f t="shared" si="125"/>
        <v>0</v>
      </c>
      <c r="Z539" s="150">
        <f t="shared" si="126"/>
        <v>0</v>
      </c>
      <c r="AA539" s="150">
        <f t="shared" si="127"/>
        <v>0</v>
      </c>
      <c r="AB539" s="150">
        <f t="shared" si="128"/>
        <v>0</v>
      </c>
      <c r="AC539" s="150">
        <f t="shared" si="129"/>
        <v>0</v>
      </c>
      <c r="AD539" s="150">
        <f t="shared" si="130"/>
        <v>0</v>
      </c>
      <c r="AE539" s="150">
        <f t="shared" si="131"/>
        <v>0</v>
      </c>
      <c r="AF539" s="150">
        <f t="shared" si="132"/>
        <v>0</v>
      </c>
      <c r="AG539" s="150">
        <f t="shared" si="133"/>
        <v>0</v>
      </c>
    </row>
    <row r="540" spans="2:33" ht="21" customHeight="1" x14ac:dyDescent="0.3">
      <c r="B540" s="201" t="s">
        <v>129</v>
      </c>
      <c r="C540" s="201"/>
      <c r="D540" s="150">
        <f t="shared" si="104"/>
        <v>0</v>
      </c>
      <c r="E540" s="150">
        <f t="shared" si="105"/>
        <v>0</v>
      </c>
      <c r="F540" s="150">
        <f t="shared" si="106"/>
        <v>0</v>
      </c>
      <c r="G540" s="150">
        <f t="shared" si="107"/>
        <v>0</v>
      </c>
      <c r="H540" s="150">
        <f t="shared" si="108"/>
        <v>0</v>
      </c>
      <c r="I540" s="150">
        <f t="shared" si="109"/>
        <v>0</v>
      </c>
      <c r="J540" s="150">
        <f t="shared" si="110"/>
        <v>0</v>
      </c>
      <c r="K540" s="150">
        <f t="shared" si="111"/>
        <v>0</v>
      </c>
      <c r="L540" s="150">
        <f t="shared" si="112"/>
        <v>0</v>
      </c>
      <c r="M540" s="150">
        <f t="shared" si="113"/>
        <v>0</v>
      </c>
      <c r="N540" s="150">
        <f t="shared" si="114"/>
        <v>0</v>
      </c>
      <c r="O540" s="150">
        <f t="shared" si="115"/>
        <v>0</v>
      </c>
      <c r="P540" s="150">
        <f t="shared" si="116"/>
        <v>0</v>
      </c>
      <c r="Q540" s="150">
        <f t="shared" si="117"/>
        <v>0</v>
      </c>
      <c r="R540" s="150">
        <f t="shared" si="118"/>
        <v>0</v>
      </c>
      <c r="S540" s="150">
        <f t="shared" si="119"/>
        <v>0</v>
      </c>
      <c r="T540" s="150">
        <f t="shared" si="120"/>
        <v>0</v>
      </c>
      <c r="U540" s="150">
        <f t="shared" si="121"/>
        <v>0</v>
      </c>
      <c r="V540" s="150">
        <f t="shared" si="122"/>
        <v>0</v>
      </c>
      <c r="W540" s="150">
        <f t="shared" si="123"/>
        <v>0</v>
      </c>
      <c r="X540" s="150">
        <f t="shared" si="124"/>
        <v>0</v>
      </c>
      <c r="Y540" s="150">
        <f t="shared" si="125"/>
        <v>0</v>
      </c>
      <c r="Z540" s="150">
        <f t="shared" si="126"/>
        <v>0</v>
      </c>
      <c r="AA540" s="150">
        <f t="shared" si="127"/>
        <v>0</v>
      </c>
      <c r="AB540" s="150">
        <f t="shared" si="128"/>
        <v>0</v>
      </c>
      <c r="AC540" s="150">
        <f t="shared" si="129"/>
        <v>0</v>
      </c>
      <c r="AD540" s="150">
        <f t="shared" si="130"/>
        <v>0</v>
      </c>
      <c r="AE540" s="150">
        <f t="shared" si="131"/>
        <v>0</v>
      </c>
      <c r="AF540" s="150">
        <f t="shared" si="132"/>
        <v>0</v>
      </c>
      <c r="AG540" s="150">
        <f t="shared" si="133"/>
        <v>0</v>
      </c>
    </row>
    <row r="541" spans="2:33" ht="21" customHeight="1" x14ac:dyDescent="0.3">
      <c r="B541" s="201" t="s">
        <v>130</v>
      </c>
      <c r="C541" s="201"/>
      <c r="D541" s="150">
        <f t="shared" si="104"/>
        <v>0</v>
      </c>
      <c r="E541" s="150">
        <f t="shared" si="105"/>
        <v>0</v>
      </c>
      <c r="F541" s="150">
        <f t="shared" si="106"/>
        <v>0</v>
      </c>
      <c r="G541" s="150">
        <f t="shared" si="107"/>
        <v>0</v>
      </c>
      <c r="H541" s="150">
        <f t="shared" si="108"/>
        <v>0</v>
      </c>
      <c r="I541" s="150">
        <f t="shared" si="109"/>
        <v>0</v>
      </c>
      <c r="J541" s="150">
        <f t="shared" si="110"/>
        <v>0</v>
      </c>
      <c r="K541" s="150">
        <f t="shared" si="111"/>
        <v>0</v>
      </c>
      <c r="L541" s="150">
        <f t="shared" si="112"/>
        <v>0</v>
      </c>
      <c r="M541" s="150">
        <f t="shared" si="113"/>
        <v>0</v>
      </c>
      <c r="N541" s="150">
        <f t="shared" si="114"/>
        <v>0</v>
      </c>
      <c r="O541" s="150">
        <f t="shared" si="115"/>
        <v>0</v>
      </c>
      <c r="P541" s="150">
        <f t="shared" si="116"/>
        <v>0</v>
      </c>
      <c r="Q541" s="150">
        <f t="shared" si="117"/>
        <v>0</v>
      </c>
      <c r="R541" s="150">
        <f t="shared" si="118"/>
        <v>0</v>
      </c>
      <c r="S541" s="150">
        <f t="shared" si="119"/>
        <v>0</v>
      </c>
      <c r="T541" s="150">
        <f t="shared" si="120"/>
        <v>0</v>
      </c>
      <c r="U541" s="150">
        <f t="shared" si="121"/>
        <v>0</v>
      </c>
      <c r="V541" s="150">
        <f t="shared" si="122"/>
        <v>0</v>
      </c>
      <c r="W541" s="150">
        <f t="shared" si="123"/>
        <v>0</v>
      </c>
      <c r="X541" s="150">
        <f t="shared" si="124"/>
        <v>0</v>
      </c>
      <c r="Y541" s="150">
        <f t="shared" si="125"/>
        <v>0</v>
      </c>
      <c r="Z541" s="150">
        <f t="shared" si="126"/>
        <v>0</v>
      </c>
      <c r="AA541" s="150">
        <f t="shared" si="127"/>
        <v>0</v>
      </c>
      <c r="AB541" s="150">
        <f t="shared" si="128"/>
        <v>0</v>
      </c>
      <c r="AC541" s="150">
        <f t="shared" si="129"/>
        <v>0</v>
      </c>
      <c r="AD541" s="150">
        <f t="shared" si="130"/>
        <v>0</v>
      </c>
      <c r="AE541" s="150">
        <f t="shared" si="131"/>
        <v>0</v>
      </c>
      <c r="AF541" s="150">
        <f t="shared" si="132"/>
        <v>0</v>
      </c>
      <c r="AG541" s="150">
        <f t="shared" si="133"/>
        <v>0</v>
      </c>
    </row>
    <row r="542" spans="2:33" ht="21" customHeight="1" x14ac:dyDescent="0.3">
      <c r="B542" s="201" t="s">
        <v>131</v>
      </c>
      <c r="C542" s="201"/>
      <c r="D542" s="150">
        <f t="shared" si="104"/>
        <v>0</v>
      </c>
      <c r="E542" s="150">
        <f t="shared" si="105"/>
        <v>0</v>
      </c>
      <c r="F542" s="150">
        <f t="shared" si="106"/>
        <v>0</v>
      </c>
      <c r="G542" s="150">
        <f t="shared" si="107"/>
        <v>0</v>
      </c>
      <c r="H542" s="150">
        <f t="shared" si="108"/>
        <v>0</v>
      </c>
      <c r="I542" s="150">
        <f t="shared" si="109"/>
        <v>0</v>
      </c>
      <c r="J542" s="150">
        <f t="shared" si="110"/>
        <v>0</v>
      </c>
      <c r="K542" s="150">
        <f t="shared" si="111"/>
        <v>0</v>
      </c>
      <c r="L542" s="150">
        <f t="shared" si="112"/>
        <v>0</v>
      </c>
      <c r="M542" s="150">
        <f t="shared" si="113"/>
        <v>0</v>
      </c>
      <c r="N542" s="150">
        <f t="shared" si="114"/>
        <v>0</v>
      </c>
      <c r="O542" s="150">
        <f t="shared" si="115"/>
        <v>0</v>
      </c>
      <c r="P542" s="150">
        <f t="shared" si="116"/>
        <v>0</v>
      </c>
      <c r="Q542" s="150">
        <f t="shared" si="117"/>
        <v>0</v>
      </c>
      <c r="R542" s="150">
        <f t="shared" si="118"/>
        <v>0</v>
      </c>
      <c r="S542" s="150">
        <f t="shared" si="119"/>
        <v>0</v>
      </c>
      <c r="T542" s="150">
        <f t="shared" si="120"/>
        <v>0</v>
      </c>
      <c r="U542" s="150">
        <f t="shared" si="121"/>
        <v>0</v>
      </c>
      <c r="V542" s="150">
        <f t="shared" si="122"/>
        <v>0</v>
      </c>
      <c r="W542" s="150">
        <f t="shared" si="123"/>
        <v>0</v>
      </c>
      <c r="X542" s="150">
        <f t="shared" si="124"/>
        <v>0</v>
      </c>
      <c r="Y542" s="150">
        <f t="shared" si="125"/>
        <v>0</v>
      </c>
      <c r="Z542" s="150">
        <f t="shared" si="126"/>
        <v>0</v>
      </c>
      <c r="AA542" s="150">
        <f t="shared" si="127"/>
        <v>0</v>
      </c>
      <c r="AB542" s="150">
        <f t="shared" si="128"/>
        <v>0</v>
      </c>
      <c r="AC542" s="150">
        <f t="shared" si="129"/>
        <v>0</v>
      </c>
      <c r="AD542" s="150">
        <f t="shared" si="130"/>
        <v>0</v>
      </c>
      <c r="AE542" s="150">
        <f t="shared" si="131"/>
        <v>0</v>
      </c>
      <c r="AF542" s="150">
        <f t="shared" si="132"/>
        <v>0</v>
      </c>
      <c r="AG542" s="150">
        <f t="shared" si="133"/>
        <v>0</v>
      </c>
    </row>
    <row r="543" spans="2:33" ht="21" customHeight="1" x14ac:dyDescent="0.3">
      <c r="B543" s="201" t="s">
        <v>132</v>
      </c>
      <c r="C543" s="201"/>
      <c r="D543" s="150">
        <f t="shared" si="104"/>
        <v>0</v>
      </c>
      <c r="E543" s="150">
        <f t="shared" si="105"/>
        <v>0</v>
      </c>
      <c r="F543" s="150">
        <f t="shared" si="106"/>
        <v>0</v>
      </c>
      <c r="G543" s="150">
        <f t="shared" si="107"/>
        <v>0</v>
      </c>
      <c r="H543" s="150">
        <f t="shared" si="108"/>
        <v>0</v>
      </c>
      <c r="I543" s="150">
        <f t="shared" si="109"/>
        <v>0</v>
      </c>
      <c r="J543" s="150">
        <f t="shared" si="110"/>
        <v>0</v>
      </c>
      <c r="K543" s="150">
        <f t="shared" si="111"/>
        <v>0</v>
      </c>
      <c r="L543" s="150">
        <f t="shared" si="112"/>
        <v>0</v>
      </c>
      <c r="M543" s="150">
        <f t="shared" si="113"/>
        <v>0</v>
      </c>
      <c r="N543" s="150">
        <f t="shared" si="114"/>
        <v>0</v>
      </c>
      <c r="O543" s="150">
        <f t="shared" si="115"/>
        <v>0</v>
      </c>
      <c r="P543" s="150">
        <f t="shared" si="116"/>
        <v>0</v>
      </c>
      <c r="Q543" s="150">
        <f t="shared" si="117"/>
        <v>0</v>
      </c>
      <c r="R543" s="150">
        <f t="shared" si="118"/>
        <v>0</v>
      </c>
      <c r="S543" s="150">
        <f t="shared" si="119"/>
        <v>0</v>
      </c>
      <c r="T543" s="150">
        <f t="shared" si="120"/>
        <v>0</v>
      </c>
      <c r="U543" s="150">
        <f t="shared" si="121"/>
        <v>0</v>
      </c>
      <c r="V543" s="150">
        <f t="shared" si="122"/>
        <v>0</v>
      </c>
      <c r="W543" s="150">
        <f t="shared" si="123"/>
        <v>0</v>
      </c>
      <c r="X543" s="150">
        <f t="shared" si="124"/>
        <v>0</v>
      </c>
      <c r="Y543" s="150">
        <f t="shared" si="125"/>
        <v>0</v>
      </c>
      <c r="Z543" s="150">
        <f t="shared" si="126"/>
        <v>0</v>
      </c>
      <c r="AA543" s="150">
        <f t="shared" si="127"/>
        <v>0</v>
      </c>
      <c r="AB543" s="150">
        <f t="shared" si="128"/>
        <v>0</v>
      </c>
      <c r="AC543" s="150">
        <f t="shared" si="129"/>
        <v>0</v>
      </c>
      <c r="AD543" s="150">
        <f t="shared" si="130"/>
        <v>0</v>
      </c>
      <c r="AE543" s="150">
        <f t="shared" si="131"/>
        <v>0</v>
      </c>
      <c r="AF543" s="150">
        <f t="shared" si="132"/>
        <v>0</v>
      </c>
      <c r="AG543" s="150">
        <f t="shared" si="133"/>
        <v>0</v>
      </c>
    </row>
    <row r="544" spans="2:33" s="103" customFormat="1" ht="22.05" customHeight="1" x14ac:dyDescent="0.3">
      <c r="B544" s="229" t="s">
        <v>209</v>
      </c>
      <c r="C544" s="229"/>
      <c r="D544" s="108">
        <f t="shared" ref="D544:L544" si="134">SUM(D534:D543)</f>
        <v>0</v>
      </c>
      <c r="E544" s="108">
        <f>SUM(E534:E543)</f>
        <v>0</v>
      </c>
      <c r="F544" s="108">
        <f t="shared" si="134"/>
        <v>0</v>
      </c>
      <c r="G544" s="108">
        <f t="shared" si="134"/>
        <v>0</v>
      </c>
      <c r="H544" s="108">
        <f t="shared" si="134"/>
        <v>0</v>
      </c>
      <c r="I544" s="108">
        <f t="shared" si="134"/>
        <v>0</v>
      </c>
      <c r="J544" s="108">
        <f t="shared" si="134"/>
        <v>0</v>
      </c>
      <c r="K544" s="108">
        <f t="shared" si="134"/>
        <v>0</v>
      </c>
      <c r="L544" s="108">
        <f t="shared" si="134"/>
        <v>0</v>
      </c>
      <c r="M544" s="108">
        <f t="shared" ref="M544:R544" si="135">SUM(M534:M543)</f>
        <v>0</v>
      </c>
      <c r="N544" s="108">
        <f t="shared" si="135"/>
        <v>0</v>
      </c>
      <c r="O544" s="108">
        <f t="shared" si="135"/>
        <v>0</v>
      </c>
      <c r="P544" s="108">
        <f t="shared" si="135"/>
        <v>0</v>
      </c>
      <c r="Q544" s="108">
        <f t="shared" si="135"/>
        <v>0</v>
      </c>
      <c r="R544" s="108">
        <f t="shared" si="135"/>
        <v>0</v>
      </c>
      <c r="S544" s="108">
        <f t="shared" ref="S544:AD544" si="136">SUM(S534:S543)</f>
        <v>0</v>
      </c>
      <c r="T544" s="108">
        <f t="shared" si="136"/>
        <v>0</v>
      </c>
      <c r="U544" s="108">
        <f t="shared" si="136"/>
        <v>0</v>
      </c>
      <c r="V544" s="108">
        <f t="shared" si="136"/>
        <v>0</v>
      </c>
      <c r="W544" s="108">
        <f t="shared" si="136"/>
        <v>0</v>
      </c>
      <c r="X544" s="108">
        <f t="shared" si="136"/>
        <v>0</v>
      </c>
      <c r="Y544" s="108">
        <f t="shared" si="136"/>
        <v>0</v>
      </c>
      <c r="Z544" s="108">
        <f t="shared" si="136"/>
        <v>0</v>
      </c>
      <c r="AA544" s="108">
        <f t="shared" si="136"/>
        <v>0</v>
      </c>
      <c r="AB544" s="108">
        <f t="shared" si="136"/>
        <v>0</v>
      </c>
      <c r="AC544" s="108">
        <f t="shared" si="136"/>
        <v>0</v>
      </c>
      <c r="AD544" s="108">
        <f t="shared" si="136"/>
        <v>0</v>
      </c>
      <c r="AE544" s="108">
        <f>SUM(AE534:AE543)</f>
        <v>0</v>
      </c>
      <c r="AF544" s="108">
        <f>SUM(AF534:AF543)</f>
        <v>0</v>
      </c>
      <c r="AG544" s="108">
        <f>SUM(AG534:AG543)</f>
        <v>0</v>
      </c>
    </row>
    <row r="545" spans="2:31" x14ac:dyDescent="0.3">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row>
    <row r="546" spans="2:31" x14ac:dyDescent="0.3">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row>
    <row r="547" spans="2:31" ht="24" customHeight="1" thickBot="1" x14ac:dyDescent="0.35">
      <c r="B547" s="202" t="s">
        <v>212</v>
      </c>
      <c r="C547" s="202"/>
      <c r="D547" s="202"/>
      <c r="E547" s="202"/>
      <c r="F547" s="202"/>
      <c r="G547" s="202"/>
      <c r="H547" s="202"/>
      <c r="I547" s="202"/>
      <c r="J547" s="202"/>
      <c r="K547" s="202"/>
      <c r="L547" s="202"/>
      <c r="M547" s="202"/>
      <c r="N547" s="11"/>
      <c r="O547" s="11"/>
      <c r="P547" s="11"/>
      <c r="Q547" s="11"/>
      <c r="R547" s="11"/>
      <c r="S547" s="11"/>
      <c r="T547" s="11"/>
      <c r="U547" s="11"/>
      <c r="V547" s="11"/>
      <c r="W547" s="11"/>
      <c r="X547" s="11"/>
      <c r="Y547" s="11"/>
      <c r="Z547" s="11"/>
      <c r="AA547" s="11"/>
      <c r="AB547" s="11"/>
      <c r="AC547" s="11"/>
      <c r="AD547" s="11"/>
      <c r="AE547" s="11"/>
    </row>
    <row r="548" spans="2:31" ht="15" thickTop="1" x14ac:dyDescent="0.3">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row>
    <row r="549" spans="2:31" ht="14.55" customHeight="1" x14ac:dyDescent="0.3">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row>
    <row r="550" spans="2:31" ht="59.1" customHeight="1" x14ac:dyDescent="0.3">
      <c r="B550" s="230" t="s">
        <v>213</v>
      </c>
      <c r="C550" s="230"/>
      <c r="D550" s="126" t="s">
        <v>162</v>
      </c>
      <c r="E550" s="126" t="s">
        <v>200</v>
      </c>
      <c r="F550" s="126" t="s">
        <v>214</v>
      </c>
      <c r="G550" s="126" t="s">
        <v>215</v>
      </c>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row>
    <row r="551" spans="2:31" ht="38.1" customHeight="1" x14ac:dyDescent="0.3">
      <c r="B551" s="228" t="s">
        <v>202</v>
      </c>
      <c r="C551" s="198"/>
      <c r="D551" s="151">
        <f>SUMIF($D$515:$AG$515,D$550,$D516:$AG516)</f>
        <v>0</v>
      </c>
      <c r="E551" s="151">
        <f>SUMIF($D$515:$AG$515,E$550,$D516:$AG516)</f>
        <v>0</v>
      </c>
      <c r="F551" s="151">
        <f>SUMIF($D$515:$AG$515,"Importe ayuda maxima",$D516:$AG516)</f>
        <v>0</v>
      </c>
      <c r="G551" s="152">
        <f>IFERROR(F551/E551,0)</f>
        <v>0</v>
      </c>
      <c r="H551" s="115"/>
      <c r="Q551" s="11"/>
      <c r="R551" s="11"/>
      <c r="S551" s="11"/>
      <c r="T551" s="11"/>
      <c r="U551" s="11"/>
      <c r="V551" s="11"/>
      <c r="W551" s="11"/>
      <c r="X551" s="11"/>
      <c r="Y551" s="11"/>
      <c r="Z551" s="11"/>
      <c r="AA551" s="11"/>
      <c r="AB551" s="11"/>
      <c r="AC551" s="11"/>
      <c r="AD551" s="11"/>
      <c r="AE551" s="11"/>
    </row>
    <row r="552" spans="2:31" ht="38.1" customHeight="1" x14ac:dyDescent="0.3">
      <c r="B552" s="228" t="s">
        <v>203</v>
      </c>
      <c r="C552" s="198"/>
      <c r="D552" s="151">
        <f>SUMIF($D$515:$AG$515,D$550,$D517:$AG517)</f>
        <v>0</v>
      </c>
      <c r="E552" s="151">
        <f t="shared" ref="D552:E559" si="137">SUMIF($D$515:$AG$515,E$550,$D517:$AG517)</f>
        <v>0</v>
      </c>
      <c r="F552" s="151">
        <f>IF($D$504="Sí",SUMIF($D$515:$AG$515,"Importe ayuda maxima",$D517:$AG517),0)</f>
        <v>0</v>
      </c>
      <c r="G552" s="152">
        <f t="shared" ref="G552:G559" si="138">IFERROR(F552/E552,0)</f>
        <v>0</v>
      </c>
      <c r="H552" s="115"/>
      <c r="I552" s="109" t="s">
        <v>216</v>
      </c>
      <c r="J552" s="153" t="str">
        <f>IF(D504="Sí","OK","Comprobar que los costes de amortización coinciden")</f>
        <v>OK</v>
      </c>
      <c r="K552" s="184" t="s">
        <v>217</v>
      </c>
      <c r="L552" s="184"/>
      <c r="M552" s="184"/>
      <c r="Q552" s="11"/>
      <c r="R552" s="11"/>
      <c r="S552" s="11"/>
      <c r="T552" s="11"/>
      <c r="U552" s="11"/>
      <c r="V552" s="11"/>
      <c r="W552" s="11"/>
      <c r="X552" s="11"/>
      <c r="Y552" s="11"/>
      <c r="Z552" s="11"/>
      <c r="AA552" s="11"/>
      <c r="AB552" s="11"/>
      <c r="AC552" s="11"/>
      <c r="AD552" s="11"/>
      <c r="AE552" s="11"/>
    </row>
    <row r="553" spans="2:31" ht="38.1" customHeight="1" x14ac:dyDescent="0.3">
      <c r="B553" s="228" t="s">
        <v>204</v>
      </c>
      <c r="C553" s="198"/>
      <c r="D553" s="151">
        <f t="shared" si="137"/>
        <v>0</v>
      </c>
      <c r="E553" s="151">
        <f t="shared" si="137"/>
        <v>0</v>
      </c>
      <c r="F553" s="151">
        <f>SUMIF($D$515:$AG$515,"Importe ayuda maxima",$D518:$AG518)</f>
        <v>0</v>
      </c>
      <c r="G553" s="152">
        <f t="shared" si="138"/>
        <v>0</v>
      </c>
      <c r="H553" s="115"/>
      <c r="I553" s="231" t="s">
        <v>218</v>
      </c>
      <c r="J553" s="188" t="str">
        <f>IF(D507="Sí","OK","Gastos generales y otros gastos superiores al límite establecido")</f>
        <v>OK</v>
      </c>
      <c r="K553" s="190" t="s">
        <v>219</v>
      </c>
      <c r="L553" s="191"/>
      <c r="M553" s="192"/>
      <c r="Q553" s="11"/>
      <c r="R553" s="11"/>
      <c r="S553" s="11"/>
      <c r="T553" s="11"/>
      <c r="U553" s="11"/>
      <c r="V553" s="11"/>
      <c r="W553" s="11"/>
      <c r="X553" s="11"/>
      <c r="Y553" s="11"/>
      <c r="Z553" s="11"/>
      <c r="AA553" s="11"/>
      <c r="AB553" s="11"/>
      <c r="AC553" s="11"/>
      <c r="AD553" s="11"/>
      <c r="AE553" s="11"/>
    </row>
    <row r="554" spans="2:31" ht="38.1" customHeight="1" x14ac:dyDescent="0.3">
      <c r="B554" s="228" t="s">
        <v>187</v>
      </c>
      <c r="C554" s="198"/>
      <c r="D554" s="151">
        <f t="shared" si="137"/>
        <v>0</v>
      </c>
      <c r="E554" s="151">
        <f t="shared" si="137"/>
        <v>0</v>
      </c>
      <c r="F554" s="151">
        <f>IF($D$507="Sí",SUMIF($D$515:$AG$515,"Importe ayuda maxima",$D519:$AG519),E554*(SUMIF($D$515:$AG$515,"Importe ayuda maxima",$D519:$AG519)/SUMIF($D$515:$AG$515,"Importe ayuda maxima",$D519:$AG519)))</f>
        <v>0</v>
      </c>
      <c r="G554" s="152">
        <f t="shared" si="138"/>
        <v>0</v>
      </c>
      <c r="H554" s="115"/>
      <c r="I554" s="232"/>
      <c r="J554" s="189"/>
      <c r="K554" s="193"/>
      <c r="L554" s="194"/>
      <c r="M554" s="195"/>
      <c r="N554" s="11"/>
      <c r="O554" s="11"/>
      <c r="P554" s="11"/>
      <c r="Q554" s="11"/>
      <c r="R554" s="11"/>
      <c r="S554" s="11"/>
      <c r="T554" s="11"/>
      <c r="U554" s="11"/>
      <c r="V554" s="11"/>
      <c r="W554" s="11"/>
      <c r="X554" s="11"/>
      <c r="Y554" s="11"/>
      <c r="Z554" s="11"/>
      <c r="AA554" s="11"/>
      <c r="AB554" s="11"/>
      <c r="AC554" s="11"/>
      <c r="AD554" s="11"/>
      <c r="AE554" s="11"/>
    </row>
    <row r="555" spans="2:31" ht="38.1" customHeight="1" x14ac:dyDescent="0.3">
      <c r="B555" s="228" t="s">
        <v>205</v>
      </c>
      <c r="C555" s="198"/>
      <c r="D555" s="151">
        <f t="shared" si="137"/>
        <v>0</v>
      </c>
      <c r="E555" s="151">
        <f t="shared" ref="E555:E557" si="139">SUMIF($D$515:$AG$515,E$550,$D520:$AG520)</f>
        <v>0</v>
      </c>
      <c r="F555" s="151">
        <f>SUMIF($D$515:$AG$515,"Importe ayuda maxima",$D520:$AG520)</f>
        <v>0</v>
      </c>
      <c r="G555" s="152">
        <f t="shared" si="138"/>
        <v>0</v>
      </c>
      <c r="H555" s="115"/>
      <c r="I555" s="116" t="s">
        <v>220</v>
      </c>
      <c r="J555" s="153" t="str">
        <f>IF(D505="Sí","OK","Costes subcontratados superiores al límite establecido")</f>
        <v>OK</v>
      </c>
      <c r="K555" s="184" t="s">
        <v>221</v>
      </c>
      <c r="L555" s="184"/>
      <c r="M555" s="184"/>
      <c r="N555" s="11"/>
      <c r="O555" s="11"/>
      <c r="P555" s="11"/>
      <c r="Q555" s="11"/>
      <c r="R555" s="11"/>
      <c r="S555" s="11"/>
      <c r="T555" s="11"/>
      <c r="U555" s="11"/>
      <c r="V555" s="11"/>
      <c r="W555" s="11"/>
      <c r="X555" s="11"/>
      <c r="Y555" s="11"/>
      <c r="Z555" s="11"/>
      <c r="AA555" s="11"/>
      <c r="AB555" s="11"/>
      <c r="AC555" s="11"/>
      <c r="AD555" s="11"/>
      <c r="AE555" s="11"/>
    </row>
    <row r="556" spans="2:31" ht="38.1" customHeight="1" x14ac:dyDescent="0.3">
      <c r="B556" s="228" t="s">
        <v>206</v>
      </c>
      <c r="C556" s="198"/>
      <c r="D556" s="151">
        <f t="shared" si="137"/>
        <v>0</v>
      </c>
      <c r="E556" s="151">
        <f t="shared" si="139"/>
        <v>0</v>
      </c>
      <c r="F556" s="151">
        <f>SUMIF($D$515:$AG$515,"Importe ayuda maxima",$D521:$AG521)</f>
        <v>0</v>
      </c>
      <c r="G556" s="152">
        <f t="shared" si="138"/>
        <v>0</v>
      </c>
      <c r="H556" s="115"/>
      <c r="I556" s="116" t="s">
        <v>222</v>
      </c>
      <c r="J556" s="153" t="str">
        <f>IF(D506="Sí","OK","Costes subcontratados superiores al límite establecido")</f>
        <v>OK</v>
      </c>
      <c r="K556" s="184" t="s">
        <v>221</v>
      </c>
      <c r="L556" s="184"/>
      <c r="M556" s="184"/>
      <c r="N556" s="11"/>
      <c r="O556" s="11"/>
      <c r="P556" s="11"/>
      <c r="Q556" s="11"/>
      <c r="R556" s="11"/>
      <c r="S556" s="11"/>
      <c r="T556" s="11"/>
      <c r="U556" s="11"/>
      <c r="V556" s="11"/>
      <c r="W556" s="11"/>
      <c r="X556" s="11"/>
      <c r="Y556" s="11"/>
      <c r="Z556" s="11"/>
      <c r="AA556" s="11"/>
      <c r="AB556" s="11"/>
      <c r="AC556" s="11"/>
      <c r="AD556" s="11"/>
      <c r="AE556" s="11"/>
    </row>
    <row r="557" spans="2:31" ht="38.1" customHeight="1" x14ac:dyDescent="0.3">
      <c r="B557" s="228" t="s">
        <v>207</v>
      </c>
      <c r="C557" s="198"/>
      <c r="D557" s="151">
        <f t="shared" si="137"/>
        <v>0</v>
      </c>
      <c r="E557" s="151">
        <f t="shared" si="139"/>
        <v>0</v>
      </c>
      <c r="F557" s="151">
        <f>SUMIF($D$515:$AG$515,"Importe ayuda maxima",$D522:$AG522)</f>
        <v>0</v>
      </c>
      <c r="G557" s="152">
        <f t="shared" si="138"/>
        <v>0</v>
      </c>
      <c r="H557" s="115"/>
      <c r="I557" s="111"/>
      <c r="J557" s="111"/>
      <c r="K557" s="111"/>
      <c r="L557" s="11"/>
      <c r="M557" s="11"/>
      <c r="N557" s="11"/>
      <c r="O557" s="11"/>
      <c r="P557" s="11"/>
      <c r="Q557" s="11"/>
      <c r="R557" s="11"/>
      <c r="S557" s="11"/>
      <c r="T557" s="11"/>
      <c r="U557" s="11"/>
      <c r="V557" s="11"/>
      <c r="W557" s="11"/>
      <c r="X557" s="11"/>
      <c r="Y557" s="11"/>
      <c r="Z557" s="11"/>
      <c r="AA557" s="11"/>
      <c r="AB557" s="11"/>
      <c r="AC557" s="11"/>
      <c r="AD557" s="11"/>
      <c r="AE557" s="11"/>
    </row>
    <row r="558" spans="2:31" ht="38.1" customHeight="1" x14ac:dyDescent="0.3">
      <c r="B558" s="228" t="s">
        <v>208</v>
      </c>
      <c r="C558" s="198"/>
      <c r="D558" s="151">
        <f t="shared" si="137"/>
        <v>0</v>
      </c>
      <c r="E558" s="151">
        <f t="shared" si="137"/>
        <v>0</v>
      </c>
      <c r="F558" s="151">
        <f>SUMIF($D$515:$AG$515,"Importe ayuda maxima",$D523:$AG523)</f>
        <v>0</v>
      </c>
      <c r="G558" s="152">
        <f t="shared" si="138"/>
        <v>0</v>
      </c>
      <c r="H558" s="115"/>
      <c r="I558" s="154" t="s">
        <v>223</v>
      </c>
      <c r="J558" s="151">
        <f>IF(C48="Investigación industrial",20000000,15000000)</f>
        <v>15000000</v>
      </c>
      <c r="K558" s="154" t="s">
        <v>224</v>
      </c>
      <c r="L558" s="151">
        <f>IF(SUM(AB449:AB498)&gt;0,2000000,0)</f>
        <v>0</v>
      </c>
      <c r="M558" s="11"/>
      <c r="N558" s="11"/>
      <c r="O558" s="11"/>
      <c r="P558" s="11"/>
      <c r="Q558" s="11"/>
      <c r="R558" s="11"/>
      <c r="S558" s="11"/>
      <c r="T558" s="11"/>
      <c r="U558" s="11"/>
      <c r="V558" s="11"/>
      <c r="W558" s="11"/>
      <c r="X558" s="11"/>
      <c r="Y558" s="11"/>
      <c r="Z558" s="11"/>
      <c r="AA558" s="11"/>
      <c r="AB558" s="11"/>
      <c r="AC558" s="11"/>
      <c r="AD558" s="11"/>
      <c r="AE558" s="11"/>
    </row>
    <row r="559" spans="2:31" ht="38.1" customHeight="1" x14ac:dyDescent="0.3">
      <c r="B559" s="228" t="s">
        <v>139</v>
      </c>
      <c r="C559" s="198"/>
      <c r="D559" s="151">
        <f t="shared" si="137"/>
        <v>0</v>
      </c>
      <c r="E559" s="151">
        <f t="shared" si="137"/>
        <v>0</v>
      </c>
      <c r="F559" s="151">
        <f>IFERROR(IF($D$506="Sí",SUMIF($D$515:$AG$515,"Importe ayuda maxima",$D524:$AG524),E559*(SUMIF($D$515:$AG$515,"Importe ayuda maxima",$D524:$AG524)/SUMIF($D$515:$AG$515,$E$550,$D524:$AG524))),0)</f>
        <v>0</v>
      </c>
      <c r="G559" s="152">
        <f t="shared" si="138"/>
        <v>0</v>
      </c>
      <c r="H559" s="115"/>
      <c r="I559" s="155" t="s">
        <v>225</v>
      </c>
      <c r="J559" s="151">
        <f>J558+L558</f>
        <v>15000000</v>
      </c>
      <c r="M559" s="11"/>
      <c r="N559" s="11"/>
      <c r="O559" s="11"/>
      <c r="P559" s="11"/>
      <c r="Q559" s="11"/>
      <c r="R559" s="11"/>
      <c r="S559" s="11"/>
      <c r="T559" s="11"/>
      <c r="U559" s="11"/>
      <c r="V559" s="11"/>
      <c r="W559" s="11"/>
      <c r="X559" s="11"/>
      <c r="Y559" s="11"/>
      <c r="Z559" s="11"/>
      <c r="AA559" s="11"/>
      <c r="AB559" s="11"/>
      <c r="AC559" s="11"/>
      <c r="AD559" s="11"/>
      <c r="AE559" s="11"/>
    </row>
    <row r="560" spans="2:31" ht="21.6" customHeight="1" x14ac:dyDescent="0.3">
      <c r="B560" s="226" t="s">
        <v>226</v>
      </c>
      <c r="C560" s="227"/>
      <c r="D560" s="137">
        <f>SUM(D551:D559)</f>
        <v>0</v>
      </c>
      <c r="E560" s="137">
        <f>SUM(E551:E559)</f>
        <v>0</v>
      </c>
      <c r="F560" s="137">
        <f>IF(SUM(F551:F559)&lt;J559,SUM(F551:F559),J559)</f>
        <v>0</v>
      </c>
      <c r="G560" s="138">
        <f>IFERROR(F560/E560,0)</f>
        <v>0</v>
      </c>
      <c r="H560" s="11"/>
      <c r="N560" s="11"/>
      <c r="O560" s="11"/>
      <c r="P560" s="11"/>
      <c r="Q560" s="11"/>
      <c r="R560" s="11"/>
      <c r="S560" s="11"/>
      <c r="T560" s="11"/>
      <c r="U560" s="11"/>
      <c r="V560" s="11"/>
      <c r="W560" s="11"/>
      <c r="X560" s="11"/>
      <c r="Y560" s="11"/>
      <c r="Z560" s="11"/>
      <c r="AA560" s="11"/>
      <c r="AB560" s="11"/>
      <c r="AC560" s="11"/>
      <c r="AD560" s="11"/>
      <c r="AE560" s="11"/>
    </row>
    <row r="561" spans="2:31" x14ac:dyDescent="0.3">
      <c r="B561" s="11"/>
      <c r="C561" s="11"/>
      <c r="D561" s="11"/>
      <c r="E561" s="11"/>
      <c r="F561" s="11"/>
      <c r="G561" s="11"/>
      <c r="H561" s="11"/>
      <c r="I561" s="11"/>
      <c r="O561" s="11"/>
      <c r="P561" s="11"/>
      <c r="Q561" s="11"/>
      <c r="R561" s="11"/>
      <c r="S561" s="11"/>
      <c r="T561" s="11"/>
      <c r="U561" s="11"/>
      <c r="V561" s="11"/>
      <c r="W561" s="11"/>
      <c r="X561" s="11"/>
      <c r="Y561" s="11"/>
      <c r="Z561" s="11"/>
      <c r="AA561" s="11"/>
      <c r="AB561" s="11"/>
      <c r="AC561" s="11"/>
      <c r="AD561" s="11"/>
      <c r="AE561" s="11"/>
    </row>
    <row r="566" spans="2:31" x14ac:dyDescent="0.3">
      <c r="E566" s="99"/>
      <c r="F566" s="100"/>
    </row>
    <row r="567" spans="2:31" x14ac:dyDescent="0.3">
      <c r="L567" s="11"/>
      <c r="M567" s="11"/>
      <c r="N567" s="11"/>
    </row>
    <row r="568" spans="2:31" ht="90.6" customHeight="1" x14ac:dyDescent="0.3"/>
    <row r="571" spans="2:31" x14ac:dyDescent="0.3">
      <c r="G571" s="23" t="s">
        <v>92</v>
      </c>
    </row>
  </sheetData>
  <sheetProtection algorithmName="SHA-512" hashValue="UJTfJOie4+csKcDH5fwRML6yqnuR1RcfGiGz/eErKwiRvDdLRfM1Z44cg/adfim3nRhawySZgjoh8bD2e2CeEA==" saltValue="+A57TBOceVUbl5gAi1bLgg==" spinCount="100000" sheet="1" objects="1" scenarios="1"/>
  <mergeCells count="137">
    <mergeCell ref="K556:M556"/>
    <mergeCell ref="E443:F443"/>
    <mergeCell ref="H442:K443"/>
    <mergeCell ref="AB532:AD532"/>
    <mergeCell ref="AE532:AG532"/>
    <mergeCell ref="J49:W49"/>
    <mergeCell ref="E504:G504"/>
    <mergeCell ref="E506:G506"/>
    <mergeCell ref="E507:G507"/>
    <mergeCell ref="K552:M552"/>
    <mergeCell ref="D514:F514"/>
    <mergeCell ref="D532:F532"/>
    <mergeCell ref="G532:I532"/>
    <mergeCell ref="J532:L532"/>
    <mergeCell ref="M532:O532"/>
    <mergeCell ref="B528:M528"/>
    <mergeCell ref="B525:C525"/>
    <mergeCell ref="B517:C517"/>
    <mergeCell ref="B518:C518"/>
    <mergeCell ref="B519:C519"/>
    <mergeCell ref="B524:C524"/>
    <mergeCell ref="X49:AA49"/>
    <mergeCell ref="AB49:AE49"/>
    <mergeCell ref="B501:M501"/>
    <mergeCell ref="AF49:AI49"/>
    <mergeCell ref="AM49:AO49"/>
    <mergeCell ref="J514:L514"/>
    <mergeCell ref="M514:O514"/>
    <mergeCell ref="P514:R514"/>
    <mergeCell ref="S514:U514"/>
    <mergeCell ref="V514:X514"/>
    <mergeCell ref="Y514:AA514"/>
    <mergeCell ref="AB514:AD514"/>
    <mergeCell ref="AE514:AG514"/>
    <mergeCell ref="P447:S447"/>
    <mergeCell ref="B445:M445"/>
    <mergeCell ref="T447:W447"/>
    <mergeCell ref="X447:AA447"/>
    <mergeCell ref="AE447:AG447"/>
    <mergeCell ref="B505:C505"/>
    <mergeCell ref="E505:G505"/>
    <mergeCell ref="J447:O447"/>
    <mergeCell ref="B560:C560"/>
    <mergeCell ref="B533:C533"/>
    <mergeCell ref="B532:C532"/>
    <mergeCell ref="B559:C559"/>
    <mergeCell ref="B544:C544"/>
    <mergeCell ref="B550:C550"/>
    <mergeCell ref="B551:C551"/>
    <mergeCell ref="B552:C552"/>
    <mergeCell ref="B553:C553"/>
    <mergeCell ref="B554:C554"/>
    <mergeCell ref="B547:M547"/>
    <mergeCell ref="B539:C539"/>
    <mergeCell ref="B534:C534"/>
    <mergeCell ref="B535:C535"/>
    <mergeCell ref="B536:C536"/>
    <mergeCell ref="B537:C537"/>
    <mergeCell ref="B538:C538"/>
    <mergeCell ref="B542:C542"/>
    <mergeCell ref="B543:C543"/>
    <mergeCell ref="B555:C555"/>
    <mergeCell ref="B556:C556"/>
    <mergeCell ref="B557:C557"/>
    <mergeCell ref="B558:C558"/>
    <mergeCell ref="I553:I554"/>
    <mergeCell ref="B12:K13"/>
    <mergeCell ref="B15:K16"/>
    <mergeCell ref="E43:F43"/>
    <mergeCell ref="B24:D24"/>
    <mergeCell ref="E24:F24"/>
    <mergeCell ref="B20:B21"/>
    <mergeCell ref="M24:O24"/>
    <mergeCell ref="N25:O25"/>
    <mergeCell ref="E20:F21"/>
    <mergeCell ref="C21:D21"/>
    <mergeCell ref="C20:D20"/>
    <mergeCell ref="C25:D25"/>
    <mergeCell ref="E25:F25"/>
    <mergeCell ref="E35:F35"/>
    <mergeCell ref="E36:F36"/>
    <mergeCell ref="E42:F42"/>
    <mergeCell ref="C35:D35"/>
    <mergeCell ref="C36:D36"/>
    <mergeCell ref="C37:D37"/>
    <mergeCell ref="C38:D38"/>
    <mergeCell ref="C39:D39"/>
    <mergeCell ref="G23:J23"/>
    <mergeCell ref="B516:C516"/>
    <mergeCell ref="B515:C515"/>
    <mergeCell ref="B514:C514"/>
    <mergeCell ref="B540:C540"/>
    <mergeCell ref="B541:C541"/>
    <mergeCell ref="B510:M510"/>
    <mergeCell ref="G514:I514"/>
    <mergeCell ref="B523:C523"/>
    <mergeCell ref="B46:M46"/>
    <mergeCell ref="B507:C507"/>
    <mergeCell ref="B504:C504"/>
    <mergeCell ref="B506:C506"/>
    <mergeCell ref="E37:F37"/>
    <mergeCell ref="E38:F38"/>
    <mergeCell ref="E39:F39"/>
    <mergeCell ref="E40:F40"/>
    <mergeCell ref="E41:F41"/>
    <mergeCell ref="C40:D40"/>
    <mergeCell ref="C41:D41"/>
    <mergeCell ref="C42:D42"/>
    <mergeCell ref="C43:D43"/>
    <mergeCell ref="K555:M555"/>
    <mergeCell ref="P532:R532"/>
    <mergeCell ref="S532:U532"/>
    <mergeCell ref="V532:X532"/>
    <mergeCell ref="Y532:AA532"/>
    <mergeCell ref="B520:C520"/>
    <mergeCell ref="B521:C521"/>
    <mergeCell ref="B522:C522"/>
    <mergeCell ref="J553:J554"/>
    <mergeCell ref="K553:M554"/>
    <mergeCell ref="C26:D26"/>
    <mergeCell ref="C27:D27"/>
    <mergeCell ref="C28:D28"/>
    <mergeCell ref="C29:D29"/>
    <mergeCell ref="C30:D30"/>
    <mergeCell ref="C31:D31"/>
    <mergeCell ref="C32:D32"/>
    <mergeCell ref="C33:D33"/>
    <mergeCell ref="C34:D34"/>
    <mergeCell ref="E26:F26"/>
    <mergeCell ref="E27:F27"/>
    <mergeCell ref="E28:F28"/>
    <mergeCell ref="E29:F29"/>
    <mergeCell ref="E30:F30"/>
    <mergeCell ref="E31:F31"/>
    <mergeCell ref="E32:F32"/>
    <mergeCell ref="E33:F33"/>
    <mergeCell ref="E34:F34"/>
  </mergeCells>
  <phoneticPr fontId="19" type="noConversion"/>
  <conditionalFormatting sqref="D504:D507">
    <cfRule type="containsText" dxfId="5" priority="8" operator="containsText" text="Sí">
      <formula>NOT(ISERROR(SEARCH("Sí",D504)))</formula>
    </cfRule>
    <cfRule type="notContainsText" dxfId="4" priority="9" operator="notContains" text="Sí">
      <formula>ISERROR(SEARCH("Sí",D504))</formula>
    </cfRule>
  </conditionalFormatting>
  <conditionalFormatting sqref="J552:J556">
    <cfRule type="cellIs" dxfId="3" priority="6" operator="notEqual">
      <formula>"OK"</formula>
    </cfRule>
    <cfRule type="cellIs" dxfId="2" priority="7" operator="equal">
      <formula>"OK"</formula>
    </cfRule>
  </conditionalFormatting>
  <conditionalFormatting sqref="E443:F443">
    <cfRule type="cellIs" dxfId="1" priority="2" operator="equal">
      <formula>"Alcance del proyecto incorrecto"</formula>
    </cfRule>
    <cfRule type="cellIs" dxfId="0" priority="3" operator="equal">
      <formula>"Alcance del proyecto correcto"</formula>
    </cfRule>
  </conditionalFormatting>
  <dataValidations count="4">
    <dataValidation type="list" allowBlank="1" showInputMessage="1" showErrorMessage="1" sqref="E20" xr:uid="{00000000-0002-0000-0400-000000000000}">
      <formula1>"SI, NO"</formula1>
    </dataValidation>
    <dataValidation type="list" allowBlank="1" showInputMessage="1" showErrorMessage="1" sqref="G449:G498 G51:G440" xr:uid="{00000000-0002-0000-0400-000001000000}">
      <formula1>$B$25:$B$43</formula1>
    </dataValidation>
    <dataValidation type="custom" operator="greaterThan" allowBlank="1" showInputMessage="1" showErrorMessage="1" error="El coste total no puede ser menor que el coste subvencionable" sqref="D525:AG525" xr:uid="{00000000-0002-0000-0400-000002000000}">
      <formula1>D525&gt;=E525</formula1>
    </dataValidation>
    <dataValidation operator="greaterThan" allowBlank="1" showInputMessage="1" showErrorMessage="1" error="El coste total no puede ser menor que el coste subvencionable" sqref="D516:AG524" xr:uid="{00000000-0002-0000-0400-000003000000}"/>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4000000}">
          <x14:formula1>
            <xm:f>'Data validation'!$F$13:$F$14</xm:f>
          </x14:formula1>
          <xm:sqref>E449:E498 K25:K43</xm:sqref>
        </x14:dataValidation>
        <x14:dataValidation type="list" allowBlank="1" showInputMessage="1" showErrorMessage="1" xr:uid="{00000000-0002-0000-0400-000005000000}">
          <x14:formula1>
            <xm:f>'Data validation'!$B$18:$B$27</xm:f>
          </x14:formula1>
          <xm:sqref>C449:D498 C51:D440</xm:sqref>
        </x14:dataValidation>
        <x14:dataValidation type="list" allowBlank="1" showInputMessage="1" showErrorMessage="1" xr:uid="{00000000-0002-0000-0400-000006000000}">
          <x14:formula1>
            <xm:f>'Data validation'!$B$6:$B$15</xm:f>
          </x14:formula1>
          <xm:sqref>B449:B498 B51:B440</xm:sqref>
        </x14:dataValidation>
        <x14:dataValidation type="list" allowBlank="1" showInputMessage="1" showErrorMessage="1" xr:uid="{00000000-0002-0000-0400-000007000000}">
          <x14:formula1>
            <xm:f>'Data validation'!$F$6:$F$10</xm:f>
          </x14:formula1>
          <xm:sqref>E25:F43</xm:sqref>
        </x14:dataValidation>
        <x14:dataValidation type="list" allowBlank="1" showInputMessage="1" showErrorMessage="1" xr:uid="{00000000-0002-0000-0400-000008000000}">
          <x14:formula1>
            <xm:f>'Data validation'!$F$18:$F$19</xm:f>
          </x14:formula1>
          <xm:sqref>C48 E51:E440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16"/>
  <sheetViews>
    <sheetView workbookViewId="0"/>
  </sheetViews>
  <sheetFormatPr baseColWidth="10" defaultColWidth="10.77734375" defaultRowHeight="14.4" x14ac:dyDescent="0.3"/>
  <cols>
    <col min="1" max="1" width="3" style="11" customWidth="1"/>
    <col min="2" max="2" width="17.5546875" style="11" customWidth="1"/>
    <col min="3" max="3" width="21.44140625" style="11" customWidth="1"/>
    <col min="4" max="4" width="20.5546875" style="11" customWidth="1"/>
    <col min="5" max="8" width="14.44140625" style="11" customWidth="1"/>
    <col min="9" max="9" width="21.5546875" style="11" bestFit="1" customWidth="1"/>
    <col min="10" max="11" width="13.44140625" style="11" customWidth="1"/>
    <col min="12" max="16384" width="10.77734375" style="11"/>
  </cols>
  <sheetData>
    <row r="1" spans="1:11" x14ac:dyDescent="0.3">
      <c r="A1" s="3"/>
      <c r="B1" s="3"/>
      <c r="C1" s="3"/>
      <c r="D1" s="3"/>
      <c r="E1" s="3"/>
      <c r="F1" s="3"/>
      <c r="G1" s="3"/>
      <c r="H1" s="3"/>
      <c r="I1" s="3"/>
      <c r="J1" s="3"/>
      <c r="K1" s="3"/>
    </row>
    <row r="2" spans="1:11" x14ac:dyDescent="0.3">
      <c r="A2" s="3"/>
      <c r="B2" s="3"/>
      <c r="C2" s="3"/>
      <c r="D2" s="3"/>
      <c r="E2" s="3"/>
      <c r="F2" s="3"/>
      <c r="G2" s="3"/>
      <c r="H2" s="3"/>
      <c r="I2" s="3"/>
      <c r="J2" s="3"/>
      <c r="K2" s="3"/>
    </row>
    <row r="3" spans="1:11" x14ac:dyDescent="0.3">
      <c r="A3" s="3"/>
      <c r="B3" s="3"/>
      <c r="C3" s="3"/>
      <c r="D3" s="3"/>
      <c r="E3" s="3"/>
      <c r="F3" s="3"/>
      <c r="G3" s="3"/>
      <c r="H3" s="3"/>
      <c r="I3" s="3" t="s">
        <v>0</v>
      </c>
      <c r="J3" s="18" t="str">
        <f>+IF('0. Instrucciones'!$O$3="","",'0. Instrucciones'!$O$3)</f>
        <v/>
      </c>
      <c r="K3" s="19"/>
    </row>
    <row r="4" spans="1:11" x14ac:dyDescent="0.3">
      <c r="A4" s="3"/>
      <c r="B4" s="3"/>
      <c r="C4" s="3"/>
      <c r="D4" s="3"/>
      <c r="E4" s="3"/>
      <c r="F4" s="3"/>
      <c r="G4" s="3"/>
      <c r="H4" s="3"/>
      <c r="I4" s="3"/>
      <c r="J4" s="3"/>
      <c r="K4" s="3"/>
    </row>
    <row r="5" spans="1:11" x14ac:dyDescent="0.3">
      <c r="A5" s="3"/>
      <c r="B5" s="3"/>
      <c r="C5" s="3"/>
      <c r="D5" s="3"/>
      <c r="E5" s="3"/>
      <c r="F5" s="3"/>
      <c r="G5" s="3"/>
      <c r="H5" s="3"/>
      <c r="I5" s="3"/>
      <c r="J5" s="3"/>
      <c r="K5" s="3"/>
    </row>
    <row r="6" spans="1:11" x14ac:dyDescent="0.3">
      <c r="A6" s="3"/>
      <c r="B6" s="3"/>
      <c r="C6" s="3"/>
      <c r="D6" s="3"/>
      <c r="E6" s="3"/>
      <c r="F6" s="3"/>
      <c r="G6" s="3"/>
      <c r="H6" s="3"/>
      <c r="I6" s="3"/>
      <c r="J6" s="3"/>
      <c r="K6" s="3"/>
    </row>
    <row r="7" spans="1:11" x14ac:dyDescent="0.3">
      <c r="A7" s="3"/>
      <c r="B7" s="3"/>
      <c r="C7" s="3"/>
      <c r="D7" s="3"/>
      <c r="E7" s="3"/>
      <c r="F7" s="3"/>
      <c r="G7" s="3"/>
      <c r="H7" s="3"/>
      <c r="I7" s="3"/>
      <c r="J7" s="3"/>
      <c r="K7" s="3"/>
    </row>
    <row r="8" spans="1:11" ht="21" x14ac:dyDescent="0.3">
      <c r="A8" s="4"/>
      <c r="B8" s="1" t="s">
        <v>227</v>
      </c>
      <c r="C8" s="1"/>
      <c r="D8" s="1"/>
      <c r="E8" s="1"/>
      <c r="F8" s="1"/>
      <c r="G8" s="1"/>
      <c r="H8" s="1"/>
      <c r="I8" s="1"/>
      <c r="J8" s="1"/>
      <c r="K8" s="1"/>
    </row>
    <row r="10" spans="1:11" ht="15.6" x14ac:dyDescent="0.3">
      <c r="A10" s="30"/>
      <c r="B10" s="32" t="s">
        <v>18</v>
      </c>
      <c r="C10" s="30"/>
      <c r="D10" s="30"/>
      <c r="E10" s="30"/>
      <c r="F10" s="30"/>
      <c r="G10" s="30"/>
      <c r="H10" s="30"/>
      <c r="I10" s="30"/>
      <c r="J10" s="30"/>
      <c r="K10" s="30"/>
    </row>
    <row r="11" spans="1:11" x14ac:dyDescent="0.3">
      <c r="F11" s="36"/>
      <c r="G11" s="36" t="s">
        <v>228</v>
      </c>
      <c r="H11" s="36" t="s">
        <v>229</v>
      </c>
    </row>
    <row r="12" spans="1:11" x14ac:dyDescent="0.3">
      <c r="C12" s="34" t="s">
        <v>230</v>
      </c>
      <c r="D12" s="33"/>
      <c r="E12" s="34"/>
    </row>
    <row r="13" spans="1:11" x14ac:dyDescent="0.3">
      <c r="C13" s="28" t="s">
        <v>231</v>
      </c>
      <c r="D13" s="28" t="s">
        <v>232</v>
      </c>
      <c r="E13" s="28" t="s">
        <v>233</v>
      </c>
    </row>
    <row r="14" spans="1:11" x14ac:dyDescent="0.3">
      <c r="B14" s="11" t="s">
        <v>234</v>
      </c>
      <c r="C14" s="27"/>
      <c r="D14" s="27"/>
      <c r="E14" s="35">
        <f>C14+D14</f>
        <v>0</v>
      </c>
    </row>
    <row r="15" spans="1:11" x14ac:dyDescent="0.3">
      <c r="B15" s="11" t="s">
        <v>235</v>
      </c>
      <c r="C15" s="27"/>
      <c r="D15" s="27"/>
      <c r="E15" s="35">
        <f>C15+D15</f>
        <v>0</v>
      </c>
    </row>
    <row r="16" spans="1:11" x14ac:dyDescent="0.3">
      <c r="B16" s="31" t="s">
        <v>233</v>
      </c>
      <c r="C16" s="29">
        <f>C14+C15</f>
        <v>0</v>
      </c>
      <c r="D16" s="29">
        <f>D14+D15</f>
        <v>0</v>
      </c>
      <c r="E16" s="35">
        <f>C16+D16</f>
        <v>0</v>
      </c>
    </row>
  </sheetData>
  <sheetProtection algorithmName="SHA-512" hashValue="UPKesQB+My2Qad+g52UIWGsVRobqqJ/IvLBScfxaHltzMQsJ2tNx0KjovZk1UkF7mZfuuQLhLCF0GtTTSNpD8w==" saltValue="FXWWvSiQ5J+VUcvN1Vic/w=="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topLeftCell="A6" zoomScaleNormal="100" workbookViewId="0">
      <selection activeCell="G42" sqref="G42"/>
    </sheetView>
  </sheetViews>
  <sheetFormatPr baseColWidth="10" defaultColWidth="10.77734375" defaultRowHeight="14.4" x14ac:dyDescent="0.3"/>
  <cols>
    <col min="1" max="1" width="3.21875" style="11" customWidth="1"/>
    <col min="2" max="2" width="42.44140625" style="11" customWidth="1"/>
    <col min="3" max="3" width="31.21875" style="11" customWidth="1"/>
    <col min="4" max="4" width="20.44140625" style="11" customWidth="1"/>
    <col min="5" max="5" width="23" style="11" customWidth="1"/>
    <col min="6" max="6" width="18.77734375" style="11" customWidth="1"/>
    <col min="7" max="7" width="25.77734375" style="11" customWidth="1"/>
    <col min="8" max="8" width="16.77734375" style="11" customWidth="1"/>
    <col min="9" max="10" width="8.77734375" style="11" customWidth="1"/>
    <col min="11" max="16384" width="10.77734375" style="11"/>
  </cols>
  <sheetData>
    <row r="1" spans="1:10" x14ac:dyDescent="0.3">
      <c r="A1" s="3"/>
      <c r="B1" s="3"/>
      <c r="C1" s="3"/>
      <c r="D1" s="3"/>
      <c r="E1" s="3"/>
      <c r="F1" s="3"/>
      <c r="G1" s="3"/>
      <c r="H1" s="3"/>
      <c r="I1" s="3"/>
      <c r="J1" s="3"/>
    </row>
    <row r="2" spans="1:10" x14ac:dyDescent="0.3">
      <c r="A2" s="3"/>
      <c r="B2" s="3"/>
      <c r="C2" s="3"/>
      <c r="D2" s="3"/>
      <c r="E2" s="3"/>
      <c r="F2" s="3"/>
      <c r="G2" s="3"/>
      <c r="H2" s="3"/>
      <c r="I2" s="3"/>
      <c r="J2" s="3"/>
    </row>
    <row r="3" spans="1:10" x14ac:dyDescent="0.3">
      <c r="A3" s="3"/>
      <c r="B3" s="3"/>
      <c r="C3" s="3"/>
      <c r="D3" s="3"/>
      <c r="E3" s="3"/>
      <c r="F3" s="3" t="s">
        <v>0</v>
      </c>
      <c r="G3" s="18" t="str">
        <f>+IF('0. Instrucciones'!$O$3="","",'0. Instrucciones'!$O$3)</f>
        <v/>
      </c>
      <c r="H3" s="19"/>
      <c r="I3" s="3"/>
      <c r="J3" s="3"/>
    </row>
    <row r="4" spans="1:10" x14ac:dyDescent="0.3">
      <c r="A4" s="3"/>
      <c r="B4" s="3"/>
      <c r="C4" s="3"/>
      <c r="D4" s="3"/>
      <c r="E4" s="3"/>
      <c r="F4" s="3"/>
      <c r="G4" s="3"/>
      <c r="H4" s="3"/>
      <c r="I4" s="3"/>
      <c r="J4" s="3"/>
    </row>
    <row r="5" spans="1:10" x14ac:dyDescent="0.3">
      <c r="A5" s="3"/>
      <c r="B5" s="3"/>
      <c r="C5" s="3"/>
      <c r="D5" s="3"/>
      <c r="E5" s="3"/>
      <c r="F5" s="3"/>
      <c r="G5" s="3"/>
      <c r="H5" s="3"/>
      <c r="I5" s="3"/>
      <c r="J5" s="3"/>
    </row>
    <row r="6" spans="1:10" x14ac:dyDescent="0.3">
      <c r="A6" s="3"/>
      <c r="B6" s="3"/>
      <c r="C6" s="3"/>
      <c r="D6" s="3"/>
      <c r="E6" s="3"/>
      <c r="F6" s="3"/>
      <c r="G6" s="3"/>
      <c r="H6" s="3"/>
      <c r="I6" s="3"/>
      <c r="J6" s="3"/>
    </row>
    <row r="7" spans="1:10" x14ac:dyDescent="0.3">
      <c r="A7" s="3"/>
      <c r="B7" s="3"/>
      <c r="C7" s="3"/>
      <c r="D7" s="3"/>
      <c r="E7" s="3"/>
      <c r="F7" s="3"/>
      <c r="G7" s="3"/>
      <c r="H7" s="3"/>
      <c r="I7" s="3"/>
      <c r="J7" s="3"/>
    </row>
    <row r="8" spans="1:10" ht="21" x14ac:dyDescent="0.3">
      <c r="A8" s="4"/>
      <c r="B8" s="1" t="s">
        <v>236</v>
      </c>
      <c r="C8" s="1"/>
      <c r="D8" s="1"/>
      <c r="E8" s="1"/>
      <c r="F8" s="1"/>
      <c r="G8" s="1"/>
      <c r="H8" s="1"/>
      <c r="I8" s="6"/>
      <c r="J8" s="4"/>
    </row>
    <row r="11" spans="1:10" ht="15" thickBot="1" x14ac:dyDescent="0.35">
      <c r="B11" s="31" t="s">
        <v>237</v>
      </c>
      <c r="C11" s="52"/>
    </row>
    <row r="12" spans="1:10" ht="15.6" thickTop="1" thickBot="1" x14ac:dyDescent="0.35">
      <c r="B12" s="53" t="s">
        <v>238</v>
      </c>
      <c r="C12" s="56">
        <f>'4. Presupuesto Total '!F560</f>
        <v>0</v>
      </c>
    </row>
    <row r="13" spans="1:10" ht="15.6" thickTop="1" thickBot="1" x14ac:dyDescent="0.35">
      <c r="B13" s="53" t="s">
        <v>239</v>
      </c>
      <c r="C13" s="56">
        <f>'4. Presupuesto Total '!D560</f>
        <v>0</v>
      </c>
    </row>
    <row r="14" spans="1:10" ht="15.6" thickTop="1" thickBot="1" x14ac:dyDescent="0.35">
      <c r="B14" s="53" t="s">
        <v>240</v>
      </c>
      <c r="C14" s="56">
        <f>'4. Presupuesto Total '!E560</f>
        <v>0</v>
      </c>
    </row>
    <row r="15" spans="1:10" ht="15.6" thickTop="1" thickBot="1" x14ac:dyDescent="0.35">
      <c r="B15" s="53" t="s">
        <v>241</v>
      </c>
      <c r="C15" s="57">
        <f>'4. Presupuesto Total '!G560</f>
        <v>0</v>
      </c>
    </row>
    <row r="16" spans="1:10" ht="15.6" thickTop="1" thickBot="1" x14ac:dyDescent="0.35">
      <c r="B16" s="53" t="s">
        <v>242</v>
      </c>
      <c r="C16" s="76">
        <f>SUM('1. Plan de Financiación'!E43:E51)</f>
        <v>0</v>
      </c>
    </row>
    <row r="17" spans="2:7" ht="15" thickTop="1" x14ac:dyDescent="0.3"/>
    <row r="18" spans="2:7" ht="15" thickBot="1" x14ac:dyDescent="0.35">
      <c r="B18" s="31" t="s">
        <v>243</v>
      </c>
      <c r="C18" s="52"/>
    </row>
    <row r="19" spans="2:7" ht="15.6" thickTop="1" thickBot="1" x14ac:dyDescent="0.35">
      <c r="B19" s="53" t="s">
        <v>244</v>
      </c>
      <c r="C19" s="58">
        <f>COUNTA('1. Plan de Financiación'!B16:B30)</f>
        <v>0</v>
      </c>
    </row>
    <row r="20" spans="2:7" ht="15.6" thickTop="1" thickBot="1" x14ac:dyDescent="0.35">
      <c r="B20" s="54" t="s">
        <v>245</v>
      </c>
      <c r="C20" s="58">
        <f>COUNTIF('1. Plan de Financiación'!E16:E30,"=España")</f>
        <v>0</v>
      </c>
    </row>
    <row r="21" spans="2:7" ht="15.6" thickTop="1" thickBot="1" x14ac:dyDescent="0.35">
      <c r="B21" s="54" t="s">
        <v>246</v>
      </c>
      <c r="C21" s="58">
        <f>COUNTIF('1. Plan de Financiación'!C16:C30,"=Pequeña empresa")+COUNTIF('1. Plan de Financiación'!C16:C30,"=Mediana empresa")</f>
        <v>0</v>
      </c>
    </row>
    <row r="22" spans="2:7" ht="15.6" thickTop="1" thickBot="1" x14ac:dyDescent="0.35">
      <c r="B22" s="54" t="s">
        <v>247</v>
      </c>
      <c r="C22" s="58">
        <f>COUNTIF('1. Plan de Financiación'!F16:F30,"=Sí")</f>
        <v>0</v>
      </c>
    </row>
    <row r="23" spans="2:7" ht="15" thickTop="1" x14ac:dyDescent="0.3"/>
    <row r="24" spans="2:7" ht="15" thickBot="1" x14ac:dyDescent="0.35">
      <c r="B24" s="31" t="s">
        <v>248</v>
      </c>
    </row>
    <row r="25" spans="2:7" ht="15.6" thickTop="1" thickBot="1" x14ac:dyDescent="0.35">
      <c r="B25" s="53" t="s">
        <v>249</v>
      </c>
      <c r="C25" s="58">
        <f>'5. Impacto en empleo'!C16</f>
        <v>0</v>
      </c>
    </row>
    <row r="26" spans="2:7" ht="15.6" thickTop="1" thickBot="1" x14ac:dyDescent="0.35">
      <c r="B26" s="53" t="s">
        <v>250</v>
      </c>
      <c r="C26" s="58">
        <f>'5. Impacto en empleo'!D16</f>
        <v>0</v>
      </c>
    </row>
    <row r="27" spans="2:7" ht="15.6" thickTop="1" thickBot="1" x14ac:dyDescent="0.35">
      <c r="B27" s="55" t="s">
        <v>233</v>
      </c>
      <c r="C27" s="59">
        <f>SUM(C25:C26)</f>
        <v>0</v>
      </c>
    </row>
    <row r="29" spans="2:7" x14ac:dyDescent="0.3">
      <c r="B29" s="31" t="s">
        <v>251</v>
      </c>
    </row>
    <row r="31" spans="2:7" ht="28.8" x14ac:dyDescent="0.3">
      <c r="B31" s="230" t="s">
        <v>213</v>
      </c>
      <c r="C31" s="230"/>
      <c r="D31" s="104" t="s">
        <v>162</v>
      </c>
      <c r="E31" s="104" t="s">
        <v>200</v>
      </c>
      <c r="F31" s="104" t="s">
        <v>252</v>
      </c>
      <c r="G31" s="104" t="s">
        <v>253</v>
      </c>
    </row>
    <row r="32" spans="2:7" x14ac:dyDescent="0.3">
      <c r="B32" s="243" t="s">
        <v>202</v>
      </c>
      <c r="C32" s="243"/>
      <c r="D32" s="118">
        <f>'4. Presupuesto Total '!D551</f>
        <v>0</v>
      </c>
      <c r="E32" s="118">
        <f>'4. Presupuesto Total '!E551</f>
        <v>0</v>
      </c>
      <c r="F32" s="118">
        <f>'4. Presupuesto Total '!F551</f>
        <v>0</v>
      </c>
      <c r="G32" s="119">
        <f>'4. Presupuesto Total '!G551</f>
        <v>0</v>
      </c>
    </row>
    <row r="33" spans="2:7" x14ac:dyDescent="0.3">
      <c r="B33" s="243" t="s">
        <v>203</v>
      </c>
      <c r="C33" s="243"/>
      <c r="D33" s="118">
        <f>'4. Presupuesto Total '!D552</f>
        <v>0</v>
      </c>
      <c r="E33" s="118">
        <f>'4. Presupuesto Total '!E552</f>
        <v>0</v>
      </c>
      <c r="F33" s="118">
        <f>'4. Presupuesto Total '!F552</f>
        <v>0</v>
      </c>
      <c r="G33" s="119">
        <f>'4. Presupuesto Total '!G552</f>
        <v>0</v>
      </c>
    </row>
    <row r="34" spans="2:7" x14ac:dyDescent="0.3">
      <c r="B34" s="243" t="s">
        <v>204</v>
      </c>
      <c r="C34" s="243"/>
      <c r="D34" s="118">
        <f>'4. Presupuesto Total '!D553</f>
        <v>0</v>
      </c>
      <c r="E34" s="118">
        <f>'4. Presupuesto Total '!E553</f>
        <v>0</v>
      </c>
      <c r="F34" s="118">
        <f>'4. Presupuesto Total '!F553</f>
        <v>0</v>
      </c>
      <c r="G34" s="119">
        <f>'4. Presupuesto Total '!G553</f>
        <v>0</v>
      </c>
    </row>
    <row r="35" spans="2:7" x14ac:dyDescent="0.3">
      <c r="B35" s="243" t="s">
        <v>187</v>
      </c>
      <c r="C35" s="243"/>
      <c r="D35" s="118">
        <f>'4. Presupuesto Total '!D554</f>
        <v>0</v>
      </c>
      <c r="E35" s="118">
        <f>'4. Presupuesto Total '!E554</f>
        <v>0</v>
      </c>
      <c r="F35" s="118">
        <f>'4. Presupuesto Total '!F554</f>
        <v>0</v>
      </c>
      <c r="G35" s="119">
        <f>'4. Presupuesto Total '!G554</f>
        <v>0</v>
      </c>
    </row>
    <row r="36" spans="2:7" x14ac:dyDescent="0.3">
      <c r="B36" s="243" t="s">
        <v>205</v>
      </c>
      <c r="C36" s="243"/>
      <c r="D36" s="118">
        <f>'4. Presupuesto Total '!D555</f>
        <v>0</v>
      </c>
      <c r="E36" s="118">
        <f>'4. Presupuesto Total '!E555</f>
        <v>0</v>
      </c>
      <c r="F36" s="118">
        <f>'4. Presupuesto Total '!F555</f>
        <v>0</v>
      </c>
      <c r="G36" s="119">
        <f>'4. Presupuesto Total '!G555</f>
        <v>0</v>
      </c>
    </row>
    <row r="37" spans="2:7" x14ac:dyDescent="0.3">
      <c r="B37" s="243" t="s">
        <v>206</v>
      </c>
      <c r="C37" s="243"/>
      <c r="D37" s="118">
        <f>'4. Presupuesto Total '!D556</f>
        <v>0</v>
      </c>
      <c r="E37" s="118">
        <f>'4. Presupuesto Total '!E556</f>
        <v>0</v>
      </c>
      <c r="F37" s="118">
        <f>'4. Presupuesto Total '!F556</f>
        <v>0</v>
      </c>
      <c r="G37" s="119">
        <f>'4. Presupuesto Total '!G556</f>
        <v>0</v>
      </c>
    </row>
    <row r="38" spans="2:7" x14ac:dyDescent="0.3">
      <c r="B38" s="243" t="s">
        <v>207</v>
      </c>
      <c r="C38" s="243"/>
      <c r="D38" s="118">
        <f>'4. Presupuesto Total '!D557</f>
        <v>0</v>
      </c>
      <c r="E38" s="118">
        <f>'4. Presupuesto Total '!E557</f>
        <v>0</v>
      </c>
      <c r="F38" s="118">
        <f>'4. Presupuesto Total '!F557</f>
        <v>0</v>
      </c>
      <c r="G38" s="119">
        <f>'4. Presupuesto Total '!G557</f>
        <v>0</v>
      </c>
    </row>
    <row r="39" spans="2:7" x14ac:dyDescent="0.3">
      <c r="B39" s="243" t="s">
        <v>208</v>
      </c>
      <c r="C39" s="243"/>
      <c r="D39" s="118">
        <f>'4. Presupuesto Total '!D558</f>
        <v>0</v>
      </c>
      <c r="E39" s="118">
        <f>'4. Presupuesto Total '!E558</f>
        <v>0</v>
      </c>
      <c r="F39" s="118">
        <f>'4. Presupuesto Total '!F558</f>
        <v>0</v>
      </c>
      <c r="G39" s="119">
        <f>'4. Presupuesto Total '!G558</f>
        <v>0</v>
      </c>
    </row>
    <row r="40" spans="2:7" x14ac:dyDescent="0.3">
      <c r="B40" s="243" t="s">
        <v>139</v>
      </c>
      <c r="C40" s="243"/>
      <c r="D40" s="118">
        <f>'4. Presupuesto Total '!D559</f>
        <v>0</v>
      </c>
      <c r="E40" s="118">
        <f>'4. Presupuesto Total '!E559</f>
        <v>0</v>
      </c>
      <c r="F40" s="118">
        <f>'4. Presupuesto Total '!F559</f>
        <v>0</v>
      </c>
      <c r="G40" s="119">
        <f>'4. Presupuesto Total '!G559</f>
        <v>0</v>
      </c>
    </row>
    <row r="41" spans="2:7" x14ac:dyDescent="0.3">
      <c r="B41" s="244" t="s">
        <v>226</v>
      </c>
      <c r="C41" s="244"/>
      <c r="D41" s="121">
        <f>'4. Presupuesto Total '!D560</f>
        <v>0</v>
      </c>
      <c r="E41" s="121">
        <f>'4. Presupuesto Total '!E560</f>
        <v>0</v>
      </c>
      <c r="F41" s="121">
        <f>'4. Presupuesto Total '!F560</f>
        <v>0</v>
      </c>
      <c r="G41" s="122">
        <f>'4. Presupuesto Total '!G560</f>
        <v>0</v>
      </c>
    </row>
  </sheetData>
  <sheetProtection algorithmName="SHA-512" hashValue="RLgsyhE/HfMaI1TskVosJNTla72KvISKlhJdY0339iiOkkflSD9qXlUbdVtWvTHaHSAI8xxE+OVzy0va5TuuNg==" saltValue="DX/5DHYFFMKtQgGv7VcNgQ==" spinCount="100000" sheet="1" objects="1" scenarios="1"/>
  <mergeCells count="11">
    <mergeCell ref="B37:C37"/>
    <mergeCell ref="B38:C38"/>
    <mergeCell ref="B39:C39"/>
    <mergeCell ref="B40:C40"/>
    <mergeCell ref="B41:C41"/>
    <mergeCell ref="B36:C36"/>
    <mergeCell ref="B31:C31"/>
    <mergeCell ref="B32:C32"/>
    <mergeCell ref="B33:C33"/>
    <mergeCell ref="B34:C34"/>
    <mergeCell ref="B35:C35"/>
  </mergeCell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workbookViewId="0"/>
  </sheetViews>
  <sheetFormatPr baseColWidth="10" defaultColWidth="8.77734375" defaultRowHeight="14.4" x14ac:dyDescent="0.3"/>
  <cols>
    <col min="1" max="1" width="3.441406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5:F27"/>
  <sheetViews>
    <sheetView topLeftCell="A7" workbookViewId="0">
      <selection activeCell="A22" sqref="A22"/>
    </sheetView>
  </sheetViews>
  <sheetFormatPr baseColWidth="10" defaultColWidth="8.77734375" defaultRowHeight="14.4" x14ac:dyDescent="0.3"/>
  <cols>
    <col min="1" max="1" width="8.77734375" style="11"/>
    <col min="2" max="2" width="22.77734375" style="11" customWidth="1"/>
    <col min="3" max="5" width="8.77734375" style="11"/>
    <col min="6" max="6" width="40.5546875" style="11" bestFit="1" customWidth="1"/>
    <col min="7" max="16384" width="8.77734375" style="11"/>
  </cols>
  <sheetData>
    <row r="5" spans="2:6" x14ac:dyDescent="0.3">
      <c r="B5" s="62" t="s">
        <v>254</v>
      </c>
      <c r="F5" s="61" t="s">
        <v>255</v>
      </c>
    </row>
    <row r="6" spans="2:6" x14ac:dyDescent="0.3">
      <c r="B6" s="60" t="s">
        <v>70</v>
      </c>
      <c r="F6" s="53" t="s">
        <v>256</v>
      </c>
    </row>
    <row r="7" spans="2:6" x14ac:dyDescent="0.3">
      <c r="B7" s="60" t="s">
        <v>190</v>
      </c>
      <c r="F7" s="53" t="s">
        <v>257</v>
      </c>
    </row>
    <row r="8" spans="2:6" x14ac:dyDescent="0.3">
      <c r="B8" s="60" t="s">
        <v>191</v>
      </c>
      <c r="F8" s="53" t="s">
        <v>258</v>
      </c>
    </row>
    <row r="9" spans="2:6" x14ac:dyDescent="0.3">
      <c r="B9" s="60" t="s">
        <v>192</v>
      </c>
      <c r="F9" s="53" t="s">
        <v>259</v>
      </c>
    </row>
    <row r="10" spans="2:6" x14ac:dyDescent="0.3">
      <c r="B10" s="60" t="s">
        <v>193</v>
      </c>
      <c r="F10" s="53" t="s">
        <v>260</v>
      </c>
    </row>
    <row r="11" spans="2:6" x14ac:dyDescent="0.3">
      <c r="B11" s="60" t="s">
        <v>194</v>
      </c>
    </row>
    <row r="12" spans="2:6" x14ac:dyDescent="0.3">
      <c r="B12" s="60" t="s">
        <v>195</v>
      </c>
      <c r="F12" s="61" t="s">
        <v>261</v>
      </c>
    </row>
    <row r="13" spans="2:6" x14ac:dyDescent="0.3">
      <c r="B13" s="60" t="s">
        <v>196</v>
      </c>
      <c r="F13" s="53" t="s">
        <v>228</v>
      </c>
    </row>
    <row r="14" spans="2:6" x14ac:dyDescent="0.3">
      <c r="B14" s="60" t="s">
        <v>197</v>
      </c>
      <c r="F14" s="53" t="s">
        <v>262</v>
      </c>
    </row>
    <row r="15" spans="2:6" x14ac:dyDescent="0.3">
      <c r="B15" s="60" t="s">
        <v>198</v>
      </c>
    </row>
    <row r="17" spans="2:6" x14ac:dyDescent="0.3">
      <c r="B17" s="62" t="s">
        <v>65</v>
      </c>
      <c r="F17" s="62" t="s">
        <v>263</v>
      </c>
    </row>
    <row r="18" spans="2:6" x14ac:dyDescent="0.3">
      <c r="B18" s="60">
        <v>1</v>
      </c>
      <c r="F18" s="11" t="s">
        <v>264</v>
      </c>
    </row>
    <row r="19" spans="2:6" x14ac:dyDescent="0.3">
      <c r="B19" s="60">
        <v>2</v>
      </c>
      <c r="F19" s="11" t="s">
        <v>34</v>
      </c>
    </row>
    <row r="20" spans="2:6" x14ac:dyDescent="0.3">
      <c r="B20" s="60">
        <v>3</v>
      </c>
    </row>
    <row r="21" spans="2:6" x14ac:dyDescent="0.3">
      <c r="B21" s="60">
        <v>4</v>
      </c>
    </row>
    <row r="22" spans="2:6" x14ac:dyDescent="0.3">
      <c r="B22" s="60">
        <v>5</v>
      </c>
    </row>
    <row r="23" spans="2:6" x14ac:dyDescent="0.3">
      <c r="B23" s="60">
        <v>6</v>
      </c>
    </row>
    <row r="24" spans="2:6" x14ac:dyDescent="0.3">
      <c r="B24" s="60">
        <v>7</v>
      </c>
    </row>
    <row r="25" spans="2:6" x14ac:dyDescent="0.3">
      <c r="B25" s="60">
        <v>8</v>
      </c>
    </row>
    <row r="26" spans="2:6" x14ac:dyDescent="0.3">
      <c r="B26" s="60">
        <v>9</v>
      </c>
    </row>
    <row r="27" spans="2:6" x14ac:dyDescent="0.3">
      <c r="B27" s="60">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d3a7737cb0047dc8ce44bed1647af23 xmlns="4fed4919-3633-486d-8c5b-7068facd2bb8">
      <Terms xmlns="http://schemas.microsoft.com/office/infopath/2007/PartnerControls"/>
    </gd3a7737cb0047dc8ce44bed1647af23>
    <TogoPublishingDate xmlns="4fed4919-3633-486d-8c5b-7068facd2bb8" xsi:nil="true"/>
    <TogoHighlight xmlns="4fed4919-3633-486d-8c5b-7068facd2bb8">false</TogoHighlight>
    <a01feae194714aa882aedc460c3c0dc2 xmlns="4fed4919-3633-486d-8c5b-7068facd2bb8">
      <Terms xmlns="http://schemas.microsoft.com/office/infopath/2007/PartnerControls"/>
    </a01feae194714aa882aedc460c3c0dc2>
    <TaxCatchAll xmlns="4fed4919-3633-486d-8c5b-7068facd2bb8" xsi:nil="true"/>
    <TogoImageUrl xmlns="4fed4919-3633-486d-8c5b-7068facd2bb8" xsi:nil="true"/>
    <fa99d158c7f14474ab98801009d80b56 xmlns="4fed4919-3633-486d-8c5b-7068facd2bb8">
      <Terms xmlns="http://schemas.microsoft.com/office/infopath/2007/PartnerControls"/>
    </fa99d158c7f14474ab98801009d80b56>
    <TogoDueDate xmlns="4fed4919-3633-486d-8c5b-7068facd2bb8">2099-12-31T00:00:00+00:00</TogoDueDate>
    <n63ae9402be240f1a4937184116f6bcc xmlns="4fed4919-3633-486d-8c5b-7068facd2bb8">
      <Terms xmlns="http://schemas.microsoft.com/office/infopath/2007/PartnerControls"/>
    </n63ae9402be240f1a4937184116f6bcc>
    <TogoAuthor xmlns="4fed4919-3633-486d-8c5b-7068facd2bb8">
      <UserInfo>
        <DisplayName/>
        <AccountId xsi:nil="true"/>
        <AccountType/>
      </UserInfo>
    </TogoAuthor>
  </documentManagement>
</p:properties>
</file>

<file path=customXml/item2.xml><?xml version="1.0" encoding="utf-8"?>
<ct:contentTypeSchema xmlns:ct="http://schemas.microsoft.com/office/2006/metadata/contentType" xmlns:ma="http://schemas.microsoft.com/office/2006/metadata/properties/metaAttributes" ct:_="" ma:_="" ma:contentTypeName="TogoDocuments" ma:contentTypeID="0x010100FC73BBCA21EB488382ED3C655368305800740B88292647094E9F06A285A0237EFD" ma:contentTypeVersion="16" ma:contentTypeDescription="Create a new document." ma:contentTypeScope="" ma:versionID="0190c81b0c21c8a6dab018485f74ccb0">
  <xsd:schema xmlns:xsd="http://www.w3.org/2001/XMLSchema" xmlns:xs="http://www.w3.org/2001/XMLSchema" xmlns:p="http://schemas.microsoft.com/office/2006/metadata/properties" xmlns:ns2="4fed4919-3633-486d-8c5b-7068facd2bb8" xmlns:ns3="86c9582c-d2e0-4e1e-9d39-857d36859caa" targetNamespace="http://schemas.microsoft.com/office/2006/metadata/properties" ma:root="true" ma:fieldsID="e39d07c7f7b4e36b8930c8c987e7473a" ns2:_="" ns3:_="">
    <xsd:import namespace="4fed4919-3633-486d-8c5b-7068facd2bb8"/>
    <xsd:import namespace="86c9582c-d2e0-4e1e-9d39-857d36859caa"/>
    <xsd:element name="properties">
      <xsd:complexType>
        <xsd:sequence>
          <xsd:element name="documentManagement">
            <xsd:complexType>
              <xsd:all>
                <xsd:element ref="ns2:a01feae194714aa882aedc460c3c0dc2" minOccurs="0"/>
                <xsd:element ref="ns2:TaxCatchAll" minOccurs="0"/>
                <xsd:element ref="ns2:TaxCatchAllLabel" minOccurs="0"/>
                <xsd:element ref="ns2:fa99d158c7f14474ab98801009d80b56" minOccurs="0"/>
                <xsd:element ref="ns2:TogoImageUrl" minOccurs="0"/>
                <xsd:element ref="ns2:TogoHighlight" minOccurs="0"/>
                <xsd:element ref="ns2:TogoAuthor" minOccurs="0"/>
                <xsd:element ref="ns2:gd3a7737cb0047dc8ce44bed1647af23" minOccurs="0"/>
                <xsd:element ref="ns2:n63ae9402be240f1a4937184116f6bcc" minOccurs="0"/>
                <xsd:element ref="ns2:TogoPublishingDate" minOccurs="0"/>
                <xsd:element ref="ns2:TogoDueDate"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d4919-3633-486d-8c5b-7068facd2bb8" elementFormDefault="qualified">
    <xsd:import namespace="http://schemas.microsoft.com/office/2006/documentManagement/types"/>
    <xsd:import namespace="http://schemas.microsoft.com/office/infopath/2007/PartnerControls"/>
    <xsd:element name="a01feae194714aa882aedc460c3c0dc2" ma:index="8" nillable="true" ma:taxonomy="true" ma:internalName="a01feae194714aa882aedc460c3c0dc2" ma:taxonomyFieldName="TogoDocumentsCategory" ma:displayName="Category" ma:fieldId="{a01feae1-9471-4aa8-82ae-dc460c3c0dc2}" ma:sspId="d85e823d-31db-440c-980d-283f89df7c2e" ma:termSetId="f58b149d-283d-4f74-94f4-9b0d05bb91e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7743941-d10d-4180-b15b-627bf4ee2298}" ma:internalName="TaxCatchAll" ma:showField="CatchAllData"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7743941-d10d-4180-b15b-627bf4ee2298}" ma:internalName="TaxCatchAllLabel" ma:readOnly="true" ma:showField="CatchAllDataLabel"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fa99d158c7f14474ab98801009d80b56" ma:index="12" nillable="true" ma:taxonomy="true" ma:internalName="fa99d158c7f14474ab98801009d80b56" ma:taxonomyFieldName="TogoTags" ma:displayName="Tags" ma:fieldId="{fa99d158-c7f1-4474-ab98-801009d80b56}" ma:taxonomyMulti="true" ma:sspId="d85e823d-31db-440c-980d-283f89df7c2e" ma:termSetId="8ed7ce38-efb7-4d06-97ea-c211d216cdc7" ma:anchorId="00000000-0000-0000-0000-000000000000" ma:open="true" ma:isKeyword="false">
      <xsd:complexType>
        <xsd:sequence>
          <xsd:element ref="pc:Terms" minOccurs="0" maxOccurs="1"/>
        </xsd:sequence>
      </xsd:complexType>
    </xsd:element>
    <xsd:element name="TogoImageUrl" ma:index="14" nillable="true" ma:displayName="Image URL" ma:default="" ma:description="Image URL" ma:internalName="TogoImageUrl">
      <xsd:simpleType>
        <xsd:restriction base="dms:Text"/>
      </xsd:simpleType>
    </xsd:element>
    <xsd:element name="TogoHighlight" ma:index="15" nillable="true" ma:displayName="Highlight" ma:default="False" ma:description="Highlight" ma:internalName="TogoHighlight">
      <xsd:simpleType>
        <xsd:restriction base="dms:Boolean"/>
      </xsd:simpleType>
    </xsd:element>
    <xsd:element name="TogoAuthor" ma:index="16" nillable="true" ma:displayName="Author" ma:default="" ma:description="Author" ma:internalName="Togo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d3a7737cb0047dc8ce44bed1647af23" ma:index="17" nillable="true" ma:taxonomy="true" ma:internalName="gd3a7737cb0047dc8ce44bed1647af23" ma:taxonomyFieldName="TogoLocations" ma:displayName="Locations" ma:fieldId="{0d3a7737-cb00-47dc-8ce4-4bed1647af23}" ma:taxonomyMulti="true" ma:sspId="d85e823d-31db-440c-980d-283f89df7c2e" ma:termSetId="b49f64b3-4722-4336-9a5c-56c326b344d4" ma:anchorId="00000000-0000-0000-0000-000000000000" ma:open="true" ma:isKeyword="false">
      <xsd:complexType>
        <xsd:sequence>
          <xsd:element ref="pc:Terms" minOccurs="0" maxOccurs="1"/>
        </xsd:sequence>
      </xsd:complexType>
    </xsd:element>
    <xsd:element name="n63ae9402be240f1a4937184116f6bcc" ma:index="19" nillable="true" ma:taxonomy="true" ma:internalName="n63ae9402be240f1a4937184116f6bcc" ma:taxonomyFieldName="TogoDepartments" ma:displayName="Departments" ma:fieldId="{763ae940-2be2-40f1-a493-7184116f6bcc}" ma:taxonomyMulti="true" ma:sspId="d85e823d-31db-440c-980d-283f89df7c2e" ma:termSetId="8ed8c9ea-7052-4c1d-a4d7-b9c10bffea6f" ma:anchorId="00000000-0000-0000-0000-000000000000" ma:open="true" ma:isKeyword="false">
      <xsd:complexType>
        <xsd:sequence>
          <xsd:element ref="pc:Terms" minOccurs="0" maxOccurs="1"/>
        </xsd:sequence>
      </xsd:complexType>
    </xsd:element>
    <xsd:element name="TogoPublishingDate" ma:index="21" nillable="true" ma:displayName="Publishing Date" ma:default="" ma:description="Publishing Date" ma:internalName="TogoPublishingDate">
      <xsd:simpleType>
        <xsd:restriction base="dms:DateTime"/>
      </xsd:simpleType>
    </xsd:element>
    <xsd:element name="TogoDueDate" ma:index="22" nillable="true" ma:displayName="Due Date" ma:default="2099-12-31T00:00:00Z" ma:description="Due Date" ma:internalName="TogoDueDat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582c-d2e0-4e1e-9d39-857d36859caa" elementFormDefault="qualified">
    <xsd:import namespace="http://schemas.microsoft.com/office/2006/documentManagement/types"/>
    <xsd:import namespace="http://schemas.microsoft.com/office/infopath/2007/PartnerControls"/>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34A53A-763F-4731-8995-DDCE0F5954E7}">
  <ds:schemaRefs>
    <ds:schemaRef ds:uri="http://purl.org/dc/elements/1.1/"/>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86c9582c-d2e0-4e1e-9d39-857d36859caa"/>
    <ds:schemaRef ds:uri="4fed4919-3633-486d-8c5b-7068facd2bb8"/>
    <ds:schemaRef ds:uri="http://schemas.microsoft.com/office/2006/metadata/properties"/>
  </ds:schemaRefs>
</ds:datastoreItem>
</file>

<file path=customXml/itemProps2.xml><?xml version="1.0" encoding="utf-8"?>
<ds:datastoreItem xmlns:ds="http://schemas.openxmlformats.org/officeDocument/2006/customXml" ds:itemID="{100C689E-25E0-4650-9416-41B96DE68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d4919-3633-486d-8c5b-7068facd2bb8"/>
    <ds:schemaRef ds:uri="86c9582c-d2e0-4e1e-9d39-857d3685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A141BC-F3A4-4EEC-8F88-954D1E58C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Sara Pérez Díaz</cp:lastModifiedBy>
  <cp:revision/>
  <dcterms:created xsi:type="dcterms:W3CDTF">2022-03-24T07:52:50Z</dcterms:created>
  <dcterms:modified xsi:type="dcterms:W3CDTF">2022-05-27T11:54:54Z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0x010100FC73BBCA21EB488382ED3C655368305800740B88292647094E9F06A285A0237EFD</vt:lpwstr>
  </property>
  <property fmtid="{D5CDD505-2E9C-101B-9397-08002B2CF9AE}" pid="3" name="TogoLocations">
    <vt:lpwstr/>
  </property>
  <property fmtid="{D5CDD505-2E9C-101B-9397-08002B2CF9AE}" pid="4" name="TogoTags">
    <vt:lpwstr/>
  </property>
  <property fmtid="{D5CDD505-2E9C-101B-9397-08002B2CF9AE}" pid="5" name="TogoDepartments">
    <vt:lpwstr/>
  </property>
  <property fmtid="{D5CDD505-2E9C-101B-9397-08002B2CF9AE}" pid="6" name="TogoDocumentsCategory">
    <vt:lpwstr/>
  </property>
</Properties>
</file>